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DE\Originals_more_recent\Tabular_data\Info_level_B\Topic_Area\"/>
    </mc:Choice>
  </mc:AlternateContent>
  <bookViews>
    <workbookView xWindow="0" yWindow="0" windowWidth="28080" windowHeight="11370"/>
  </bookViews>
  <sheets>
    <sheet name="tab1" sheetId="1" r:id="rId1"/>
  </sheets>
  <calcPr calcId="162913"/>
</workbook>
</file>

<file path=xl/calcChain.xml><?xml version="1.0" encoding="utf-8"?>
<calcChain xmlns="http://schemas.openxmlformats.org/spreadsheetml/2006/main">
  <c r="BC7" i="1" l="1"/>
  <c r="BD7" i="1"/>
  <c r="BC8" i="1"/>
  <c r="BD8" i="1"/>
  <c r="BC9" i="1"/>
  <c r="BD9" i="1"/>
  <c r="BC10" i="1"/>
  <c r="BD10" i="1"/>
  <c r="BC11" i="1"/>
  <c r="BD11" i="1"/>
  <c r="BC12" i="1"/>
  <c r="BD12" i="1"/>
  <c r="BC13" i="1"/>
  <c r="BD13" i="1"/>
  <c r="BC14" i="1"/>
  <c r="BD14" i="1"/>
  <c r="BC15" i="1"/>
  <c r="BD15" i="1"/>
  <c r="BC16" i="1"/>
  <c r="BD16" i="1"/>
  <c r="BC17" i="1"/>
  <c r="BD17" i="1"/>
  <c r="BC18" i="1"/>
  <c r="BD18" i="1"/>
  <c r="BC19" i="1"/>
  <c r="BC20" i="1"/>
  <c r="BD20" i="1"/>
  <c r="BD6" i="1"/>
  <c r="BC6" i="1"/>
  <c r="AX21" i="1"/>
  <c r="AW21" i="1"/>
  <c r="CZ15" i="1"/>
  <c r="CK6" i="1"/>
  <c r="BV9" i="1"/>
  <c r="BL7" i="1"/>
  <c r="AO19" i="1"/>
  <c r="AJ6" i="1"/>
  <c r="AV20" i="1"/>
  <c r="AZ20" i="1" s="1"/>
  <c r="AV19" i="1"/>
  <c r="AV18" i="1"/>
  <c r="AZ18" i="1" s="1"/>
  <c r="AV17" i="1"/>
  <c r="AV16" i="1"/>
  <c r="AZ16" i="1" s="1"/>
  <c r="AV15" i="1"/>
  <c r="AZ15" i="1" s="1"/>
  <c r="AV14" i="1"/>
  <c r="CZ14" i="1" s="1"/>
  <c r="AV13" i="1"/>
  <c r="CZ13" i="1" s="1"/>
  <c r="AV12" i="1"/>
  <c r="CZ12" i="1" s="1"/>
  <c r="AV11" i="1"/>
  <c r="CZ11" i="1" s="1"/>
  <c r="AV10" i="1"/>
  <c r="AZ10" i="1" s="1"/>
  <c r="AV9" i="1"/>
  <c r="AZ9" i="1" s="1"/>
  <c r="AV8" i="1"/>
  <c r="AZ8" i="1" s="1"/>
  <c r="AV7" i="1"/>
  <c r="AZ7" i="1" s="1"/>
  <c r="AV6" i="1"/>
  <c r="CZ6" i="1" s="1"/>
  <c r="AP20" i="1"/>
  <c r="AT20" i="1" s="1"/>
  <c r="AP19" i="1"/>
  <c r="AT19" i="1" s="1"/>
  <c r="AP18" i="1"/>
  <c r="CU18" i="1" s="1"/>
  <c r="AP17" i="1"/>
  <c r="CU17" i="1" s="1"/>
  <c r="AP16" i="1"/>
  <c r="CU16" i="1" s="1"/>
  <c r="AP15" i="1"/>
  <c r="CU15" i="1" s="1"/>
  <c r="AP14" i="1"/>
  <c r="CU14" i="1" s="1"/>
  <c r="AP13" i="1"/>
  <c r="CU13" i="1" s="1"/>
  <c r="AP12" i="1"/>
  <c r="CU12" i="1" s="1"/>
  <c r="AP11" i="1"/>
  <c r="CU11" i="1" s="1"/>
  <c r="AP10" i="1"/>
  <c r="CU10" i="1" s="1"/>
  <c r="AP9" i="1"/>
  <c r="CU9" i="1" s="1"/>
  <c r="AP8" i="1"/>
  <c r="CU8" i="1" s="1"/>
  <c r="AP7" i="1"/>
  <c r="CU7" i="1" s="1"/>
  <c r="AP6" i="1"/>
  <c r="CU6" i="1" s="1"/>
  <c r="AK20" i="1"/>
  <c r="CP20" i="1" s="1"/>
  <c r="AK18" i="1"/>
  <c r="CP18" i="1" s="1"/>
  <c r="AK17" i="1"/>
  <c r="CP17" i="1" s="1"/>
  <c r="AK16" i="1"/>
  <c r="AO16" i="1" s="1"/>
  <c r="AK15" i="1"/>
  <c r="CP15" i="1" s="1"/>
  <c r="AK14" i="1"/>
  <c r="CP14" i="1" s="1"/>
  <c r="AK13" i="1"/>
  <c r="CP13" i="1" s="1"/>
  <c r="AK12" i="1"/>
  <c r="CP12" i="1" s="1"/>
  <c r="AK11" i="1"/>
  <c r="CP11" i="1" s="1"/>
  <c r="AK10" i="1"/>
  <c r="CP10" i="1" s="1"/>
  <c r="AK9" i="1"/>
  <c r="CP9" i="1" s="1"/>
  <c r="AK8" i="1"/>
  <c r="AO8" i="1" s="1"/>
  <c r="AK7" i="1"/>
  <c r="AO7" i="1" s="1"/>
  <c r="AK6" i="1"/>
  <c r="AO6" i="1" s="1"/>
  <c r="AF20" i="1"/>
  <c r="CK20" i="1" s="1"/>
  <c r="AF19" i="1"/>
  <c r="AJ19" i="1" s="1"/>
  <c r="AF18" i="1"/>
  <c r="CK18" i="1" s="1"/>
  <c r="AF17" i="1"/>
  <c r="CK17" i="1" s="1"/>
  <c r="AF16" i="1"/>
  <c r="CK16" i="1" s="1"/>
  <c r="AF15" i="1"/>
  <c r="CK15" i="1" s="1"/>
  <c r="AF14" i="1"/>
  <c r="AJ14" i="1" s="1"/>
  <c r="AF13" i="1"/>
  <c r="CK13" i="1" s="1"/>
  <c r="AF12" i="1"/>
  <c r="AJ12" i="1" s="1"/>
  <c r="AF11" i="1"/>
  <c r="CK11" i="1" s="1"/>
  <c r="AF10" i="1"/>
  <c r="CK10" i="1" s="1"/>
  <c r="AF9" i="1"/>
  <c r="CK9" i="1" s="1"/>
  <c r="AF8" i="1"/>
  <c r="CK8" i="1" s="1"/>
  <c r="AF7" i="1"/>
  <c r="CK7" i="1" s="1"/>
  <c r="AF6" i="1"/>
  <c r="AC19" i="1"/>
  <c r="BD19" i="1" s="1"/>
  <c r="AA18" i="1"/>
  <c r="AE18" i="1" s="1"/>
  <c r="AA20" i="1"/>
  <c r="CF20" i="1" s="1"/>
  <c r="AA17" i="1"/>
  <c r="CF17" i="1" s="1"/>
  <c r="AA16" i="1"/>
  <c r="CF16" i="1" s="1"/>
  <c r="AA15" i="1"/>
  <c r="CF15" i="1" s="1"/>
  <c r="AA14" i="1"/>
  <c r="AE14" i="1" s="1"/>
  <c r="AA13" i="1"/>
  <c r="AE13" i="1" s="1"/>
  <c r="AA12" i="1"/>
  <c r="AE12" i="1" s="1"/>
  <c r="AA11" i="1"/>
  <c r="AE11" i="1" s="1"/>
  <c r="AA10" i="1"/>
  <c r="CF10" i="1" s="1"/>
  <c r="AA9" i="1"/>
  <c r="CF9" i="1" s="1"/>
  <c r="AA8" i="1"/>
  <c r="CF8" i="1" s="1"/>
  <c r="AA7" i="1"/>
  <c r="CF7" i="1" s="1"/>
  <c r="AA6" i="1"/>
  <c r="CF6" i="1" s="1"/>
  <c r="V20" i="1"/>
  <c r="Z20" i="1" s="1"/>
  <c r="V19" i="1"/>
  <c r="Z19" i="1" s="1"/>
  <c r="V18" i="1"/>
  <c r="Z18" i="1" s="1"/>
  <c r="V17" i="1"/>
  <c r="CA17" i="1" s="1"/>
  <c r="V16" i="1"/>
  <c r="CA16" i="1" s="1"/>
  <c r="V15" i="1"/>
  <c r="CA15" i="1" s="1"/>
  <c r="V14" i="1"/>
  <c r="CA14" i="1" s="1"/>
  <c r="V13" i="1"/>
  <c r="CA13" i="1" s="1"/>
  <c r="V12" i="1"/>
  <c r="Z12" i="1" s="1"/>
  <c r="V11" i="1"/>
  <c r="Z11" i="1" s="1"/>
  <c r="V10" i="1"/>
  <c r="Z10" i="1" s="1"/>
  <c r="V9" i="1"/>
  <c r="CA9" i="1" s="1"/>
  <c r="V8" i="1"/>
  <c r="CA8" i="1" s="1"/>
  <c r="V7" i="1"/>
  <c r="CA7" i="1" s="1"/>
  <c r="V6" i="1"/>
  <c r="Z6" i="1" s="1"/>
  <c r="Q20" i="1"/>
  <c r="BV20" i="1" s="1"/>
  <c r="Q19" i="1"/>
  <c r="U19" i="1" s="1"/>
  <c r="Q18" i="1"/>
  <c r="U18" i="1" s="1"/>
  <c r="Q17" i="1"/>
  <c r="U17" i="1" s="1"/>
  <c r="Q16" i="1"/>
  <c r="U16" i="1" s="1"/>
  <c r="Q15" i="1"/>
  <c r="U15" i="1" s="1"/>
  <c r="Q14" i="1"/>
  <c r="BV14" i="1" s="1"/>
  <c r="Q13" i="1"/>
  <c r="BV13" i="1" s="1"/>
  <c r="Q12" i="1"/>
  <c r="BV12" i="1" s="1"/>
  <c r="Q11" i="1"/>
  <c r="U11" i="1" s="1"/>
  <c r="Q10" i="1"/>
  <c r="U10" i="1" s="1"/>
  <c r="Q9" i="1"/>
  <c r="U9" i="1" s="1"/>
  <c r="Q8" i="1"/>
  <c r="U8" i="1" s="1"/>
  <c r="Q7" i="1"/>
  <c r="U7" i="1" s="1"/>
  <c r="Q6" i="1"/>
  <c r="BV6" i="1" s="1"/>
  <c r="L20" i="1"/>
  <c r="BQ20" i="1" s="1"/>
  <c r="L19" i="1"/>
  <c r="P19" i="1" s="1"/>
  <c r="L18" i="1"/>
  <c r="P18" i="1" s="1"/>
  <c r="L17" i="1"/>
  <c r="P17" i="1" s="1"/>
  <c r="L16" i="1"/>
  <c r="P16" i="1" s="1"/>
  <c r="L15" i="1"/>
  <c r="P15" i="1" s="1"/>
  <c r="L14" i="1"/>
  <c r="P14" i="1" s="1"/>
  <c r="L13" i="1"/>
  <c r="P13" i="1" s="1"/>
  <c r="L12" i="1"/>
  <c r="BQ12" i="1" s="1"/>
  <c r="L11" i="1"/>
  <c r="BQ11" i="1" s="1"/>
  <c r="L10" i="1"/>
  <c r="P10" i="1" s="1"/>
  <c r="L9" i="1"/>
  <c r="P9" i="1" s="1"/>
  <c r="L8" i="1"/>
  <c r="P8" i="1" s="1"/>
  <c r="L7" i="1"/>
  <c r="P7" i="1" s="1"/>
  <c r="L6" i="1"/>
  <c r="P6" i="1" s="1"/>
  <c r="G19" i="1"/>
  <c r="K19" i="1" s="1"/>
  <c r="G20" i="1"/>
  <c r="K20" i="1" s="1"/>
  <c r="G18" i="1"/>
  <c r="BL18" i="1" s="1"/>
  <c r="G17" i="1"/>
  <c r="K17" i="1" s="1"/>
  <c r="G16" i="1"/>
  <c r="K16" i="1" s="1"/>
  <c r="G15" i="1"/>
  <c r="K15" i="1" s="1"/>
  <c r="G14" i="1"/>
  <c r="K14" i="1" s="1"/>
  <c r="G13" i="1"/>
  <c r="K13" i="1" s="1"/>
  <c r="G12" i="1"/>
  <c r="K12" i="1" s="1"/>
  <c r="G11" i="1"/>
  <c r="K11" i="1" s="1"/>
  <c r="G10" i="1"/>
  <c r="BL10" i="1" s="1"/>
  <c r="G9" i="1"/>
  <c r="K9" i="1" s="1"/>
  <c r="G8" i="1"/>
  <c r="K8" i="1" s="1"/>
  <c r="G7" i="1"/>
  <c r="K7" i="1" s="1"/>
  <c r="G6" i="1"/>
  <c r="K6" i="1" s="1"/>
  <c r="B20" i="1"/>
  <c r="F20" i="1" s="1"/>
  <c r="B17" i="1"/>
  <c r="B6" i="1"/>
  <c r="F6" i="1" s="1"/>
  <c r="AJ8" i="1" l="1"/>
  <c r="AO20" i="1"/>
  <c r="BL11" i="1"/>
  <c r="BV15" i="1"/>
  <c r="CK12" i="1"/>
  <c r="BB19" i="1"/>
  <c r="AT7" i="1"/>
  <c r="BL13" i="1"/>
  <c r="BV17" i="1"/>
  <c r="CK14" i="1"/>
  <c r="AT9" i="1"/>
  <c r="BL15" i="1"/>
  <c r="CA10" i="1"/>
  <c r="CP6" i="1"/>
  <c r="BB17" i="1"/>
  <c r="AJ16" i="1"/>
  <c r="AT13" i="1"/>
  <c r="BL20" i="1"/>
  <c r="CA12" i="1"/>
  <c r="BB20" i="1"/>
  <c r="AJ20" i="1"/>
  <c r="AT15" i="1"/>
  <c r="BQ7" i="1"/>
  <c r="CA18" i="1"/>
  <c r="AE15" i="1"/>
  <c r="AO9" i="1"/>
  <c r="AT17" i="1"/>
  <c r="BQ15" i="1"/>
  <c r="CA6" i="1"/>
  <c r="AE19" i="1"/>
  <c r="AO11" i="1"/>
  <c r="BG6" i="1"/>
  <c r="BV7" i="1"/>
  <c r="CF18" i="1"/>
  <c r="K10" i="1"/>
  <c r="K18" i="1"/>
  <c r="P11" i="1"/>
  <c r="U12" i="1"/>
  <c r="U20" i="1"/>
  <c r="Z13" i="1"/>
  <c r="AE6" i="1"/>
  <c r="AZ11" i="1"/>
  <c r="BQ13" i="1"/>
  <c r="P12" i="1"/>
  <c r="P20" i="1"/>
  <c r="U13" i="1"/>
  <c r="Z14" i="1"/>
  <c r="AE7" i="1"/>
  <c r="AE20" i="1"/>
  <c r="AJ13" i="1"/>
  <c r="AT6" i="1"/>
  <c r="AT14" i="1"/>
  <c r="AZ19" i="1"/>
  <c r="BL12" i="1"/>
  <c r="BQ6" i="1"/>
  <c r="BQ14" i="1"/>
  <c r="BV8" i="1"/>
  <c r="BV16" i="1"/>
  <c r="CA11" i="1"/>
  <c r="CA20" i="1"/>
  <c r="CP7" i="1"/>
  <c r="Z7" i="1"/>
  <c r="Z8" i="1"/>
  <c r="Z16" i="1"/>
  <c r="AE9" i="1"/>
  <c r="AJ7" i="1"/>
  <c r="AJ15" i="1"/>
  <c r="AO10" i="1"/>
  <c r="AT8" i="1"/>
  <c r="AT16" i="1"/>
  <c r="BL6" i="1"/>
  <c r="BL14" i="1"/>
  <c r="BQ8" i="1"/>
  <c r="BQ16" i="1"/>
  <c r="BV10" i="1"/>
  <c r="BV18" i="1"/>
  <c r="Z17" i="1"/>
  <c r="BQ9" i="1"/>
  <c r="BQ17" i="1"/>
  <c r="BV11" i="1"/>
  <c r="CF11" i="1"/>
  <c r="U14" i="1"/>
  <c r="Z15" i="1"/>
  <c r="AE8" i="1"/>
  <c r="CP8" i="1"/>
  <c r="Z9" i="1"/>
  <c r="AE16" i="1"/>
  <c r="AJ9" i="1"/>
  <c r="AJ17" i="1"/>
  <c r="AO17" i="1"/>
  <c r="AT10" i="1"/>
  <c r="AT18" i="1"/>
  <c r="BL8" i="1"/>
  <c r="BL16" i="1"/>
  <c r="BQ10" i="1"/>
  <c r="BQ18" i="1"/>
  <c r="CF12" i="1"/>
  <c r="CP16" i="1"/>
  <c r="AE17" i="1"/>
  <c r="AJ10" i="1"/>
  <c r="AJ18" i="1"/>
  <c r="AO18" i="1"/>
  <c r="AT11" i="1"/>
  <c r="BL9" i="1"/>
  <c r="BL17" i="1"/>
  <c r="CF13" i="1"/>
  <c r="CU20" i="1"/>
  <c r="U6" i="1"/>
  <c r="AJ11" i="1"/>
  <c r="AT12" i="1"/>
  <c r="CZ7" i="1"/>
  <c r="BB6" i="1"/>
  <c r="AV21" i="1"/>
  <c r="AZ12" i="1"/>
  <c r="CZ8" i="1"/>
  <c r="CZ16" i="1"/>
  <c r="AZ13" i="1"/>
  <c r="CZ9" i="1"/>
  <c r="CZ17" i="1"/>
  <c r="AZ6" i="1"/>
  <c r="AZ14" i="1"/>
  <c r="CZ10" i="1"/>
  <c r="CZ18" i="1"/>
  <c r="CZ20" i="1"/>
  <c r="AZ17" i="1"/>
  <c r="AE10" i="1"/>
  <c r="AO12" i="1"/>
  <c r="CF14" i="1"/>
  <c r="AO13" i="1"/>
  <c r="AO14" i="1"/>
  <c r="AO15" i="1"/>
  <c r="X21" i="1" l="1"/>
  <c r="W21" i="1"/>
  <c r="S21" i="1"/>
  <c r="R21" i="1"/>
  <c r="N21" i="1"/>
  <c r="M21" i="1"/>
  <c r="I21" i="1"/>
  <c r="H21" i="1"/>
  <c r="AB21" i="1"/>
  <c r="AC21" i="1"/>
  <c r="AG21" i="1"/>
  <c r="AH21" i="1"/>
  <c r="AL21" i="1"/>
  <c r="AM21" i="1"/>
  <c r="AF21" i="1" l="1"/>
  <c r="AA21" i="1"/>
  <c r="G21" i="1"/>
  <c r="V21" i="1"/>
  <c r="L21" i="1"/>
  <c r="Q21" i="1"/>
  <c r="AK21" i="1"/>
  <c r="D21" i="1"/>
  <c r="AQ21" i="1" l="1"/>
  <c r="C21" i="1"/>
  <c r="BG20" i="1" l="1"/>
  <c r="B18" i="1"/>
  <c r="BB18" i="1" s="1"/>
  <c r="B16" i="1"/>
  <c r="BB16" i="1" s="1"/>
  <c r="B15" i="1"/>
  <c r="BB15" i="1" s="1"/>
  <c r="B14" i="1"/>
  <c r="BB14" i="1" s="1"/>
  <c r="B13" i="1"/>
  <c r="BB13" i="1" s="1"/>
  <c r="B12" i="1"/>
  <c r="BB12" i="1" s="1"/>
  <c r="B11" i="1"/>
  <c r="BB11" i="1" s="1"/>
  <c r="B10" i="1"/>
  <c r="BB10" i="1" s="1"/>
  <c r="B9" i="1"/>
  <c r="BB9" i="1" s="1"/>
  <c r="B8" i="1"/>
  <c r="BB8" i="1" s="1"/>
  <c r="B7" i="1"/>
  <c r="BB7" i="1" s="1"/>
  <c r="F12" i="1" l="1"/>
  <c r="F16" i="1"/>
  <c r="F18" i="1"/>
  <c r="AP21" i="1"/>
  <c r="B21" i="1"/>
  <c r="BG12" i="1"/>
  <c r="F14" i="1"/>
  <c r="F7" i="1"/>
  <c r="BG8" i="1"/>
  <c r="BG16" i="1"/>
  <c r="F10" i="1"/>
  <c r="BG15" i="1"/>
  <c r="BG7" i="1"/>
  <c r="F11" i="1"/>
  <c r="BG14" i="1"/>
  <c r="BG13" i="1"/>
  <c r="F13" i="1"/>
  <c r="BG11" i="1"/>
  <c r="F15" i="1"/>
  <c r="BG18" i="1"/>
  <c r="BG10" i="1"/>
  <c r="F8" i="1"/>
  <c r="BG17" i="1"/>
  <c r="BG9" i="1"/>
  <c r="F9" i="1"/>
  <c r="F17" i="1"/>
</calcChain>
</file>

<file path=xl/sharedStrings.xml><?xml version="1.0" encoding="utf-8"?>
<sst xmlns="http://schemas.openxmlformats.org/spreadsheetml/2006/main" count="100" uniqueCount="49">
  <si>
    <t>Land</t>
  </si>
  <si>
    <t>Baden-Württemberg</t>
  </si>
  <si>
    <t>Bayern</t>
  </si>
  <si>
    <t>Brandenburg + Berlin</t>
  </si>
  <si>
    <t>Hessen</t>
  </si>
  <si>
    <t>Mecklenburg-Vorpommern</t>
  </si>
  <si>
    <t>Niedersachsen</t>
  </si>
  <si>
    <t>Nordrhein-Westfalen</t>
  </si>
  <si>
    <t>Rheinland-Pfalz</t>
  </si>
  <si>
    <t>Saarland</t>
  </si>
  <si>
    <t>Sachsen</t>
  </si>
  <si>
    <t>Sachsen-Anhalt</t>
  </si>
  <si>
    <t>Schleswig-Holstein</t>
  </si>
  <si>
    <t>Thüringen</t>
  </si>
  <si>
    <t>Hamburg + Bremen</t>
  </si>
  <si>
    <t xml:space="preserve"> -- </t>
  </si>
  <si>
    <t>Value adding steps:</t>
  </si>
  <si>
    <t>Table formated</t>
  </si>
  <si>
    <t>Table Quality checked: Totals</t>
  </si>
  <si>
    <t>JRC value adding: 2020-01</t>
  </si>
  <si>
    <t>Change from
2002 to 2012
in ha</t>
  </si>
  <si>
    <t>SE95 ± [%]
of Change</t>
  </si>
  <si>
    <t>Calculated
Status 2002
in ha</t>
  </si>
  <si>
    <t>Calc. Change
2002 to 2012
in %</t>
  </si>
  <si>
    <t xml:space="preserve">NFI-3 (2011-2013): NFI-3 DB Table: 2.04 Change in Forest area [ha] by federal state (NUTS 1 level) and tree age class (calculated pure stand) </t>
  </si>
  <si>
    <r>
      <t>NFI-3 (2011-2013): NFI-3 Datenbank Tabelle: 2.04 Veränderung der Waldfläche (gemäß Standflächenanteil) [ha] nach Land und Baumaltersklasse (rechnerischer Reinbestand)</t>
    </r>
    <r>
      <rPr>
        <b/>
        <sz val="12"/>
        <color theme="1"/>
        <rFont val="Calibri"/>
        <family val="2"/>
        <scheme val="minor"/>
      </rPr>
      <t xml:space="preserve">; </t>
    </r>
  </si>
  <si>
    <t>From Table 1.05
Status 2012
in ha</t>
  </si>
  <si>
    <t>Cells in light grey contain the original values of the original Change Table 2.04</t>
  </si>
  <si>
    <t>1 - 20 years</t>
  </si>
  <si>
    <t>21 - 40 years</t>
  </si>
  <si>
    <t>41 - 60 years</t>
  </si>
  <si>
    <t>61 - 80 years</t>
  </si>
  <si>
    <t>101 - 120 years</t>
  </si>
  <si>
    <t>81 - 100 years</t>
  </si>
  <si>
    <t>121 - 140 years</t>
  </si>
  <si>
    <t>141 - 160 years</t>
  </si>
  <si>
    <t>&gt; 160 years</t>
  </si>
  <si>
    <t>Columns 'Calc. Change 2002 to 2012 in %' added with calculated values of percentage of Change between 2002 and 2012 on basis of the 2002 value.</t>
  </si>
  <si>
    <t>Columns 'From Table 1.05 Status 2012 in ha' containing the original values for the 2012 Status.</t>
  </si>
  <si>
    <t>Columns 'Calculated Status 2002 in ha' added with the calculated difference of column 'From Table 1.05 Status 2012 in ha' and 'Change from 2002 to 2012 in ha' (the original values of the Change table 2.04).</t>
  </si>
  <si>
    <t>All Tree Age classes</t>
  </si>
  <si>
    <t>Missing data</t>
  </si>
  <si>
    <t>Stands, only in accessible Forest areas</t>
  </si>
  <si>
    <t>Accessible F. parts Germany (all Länder)</t>
  </si>
  <si>
    <t>From Table 1.05 Status 2012
HOWEVER reduced by 'Missing data' values that are not considered
in the original Change Table 2.04
in ha</t>
  </si>
  <si>
    <t>Source:</t>
  </si>
  <si>
    <t>Thünen-Institut, Dritte Bundeswaldinventur - Ergebnisdatenbank, https://bwi.info,  Aufruf am: [13.01.2020], 77V1PI_L637mf_0212_bi/2014-8-5 14:24:44.730</t>
  </si>
  <si>
    <t>3. NFI Database Table 2.04 (https://bwi.info/start.aspx)</t>
  </si>
  <si>
    <r>
      <rPr>
        <b/>
        <sz val="11"/>
        <color theme="1"/>
        <rFont val="Calibri"/>
        <family val="2"/>
        <scheme val="minor"/>
      </rPr>
      <t>Full DB Query criteria as provided with the exported table</t>
    </r>
    <r>
      <rPr>
        <sz val="11"/>
        <color theme="1"/>
        <rFont val="Calibri"/>
        <family val="2"/>
        <scheme val="minor"/>
      </rPr>
      <t>: change in forest area [ha] by federal state and tree age class Filter:period=2002-2012 ; ; Basis:Germany, intersection area forested area of both inventories, accessible forest**, only trees in main stand or plenter forest (without gaps in stand), within the stand, grid: 16km²: NI, NW, HE, SL, BY, BE, BB, ST, TH / 8km²: NI, BY, SN, TH / 4km²: SH, RP, BW, MV (intersection inventory net for NFI period 2002-2012); ideell area (share of tree space percentage) (77V1PI_L637mf_0212_bi/2014-8-5 14:24:44.730)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</si>
</sst>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1"/>
      <color rgb="FF000000"/>
      <name val="Calibri"/>
      <family val="2"/>
    </font>
    <font>
      <sz val="11"/>
      <color rgb="FF000000"/>
      <name val="Calibri"/>
      <family val="2"/>
      <scheme val="minor"/>
    </font>
    <font>
      <sz val="11"/>
      <name val="Calibri"/>
      <family val="2"/>
      <scheme val="minor"/>
    </font>
    <font>
      <b/>
      <sz val="12"/>
      <color theme="1"/>
      <name val="Calibri"/>
      <family val="2"/>
      <scheme val="minor"/>
    </font>
    <font>
      <sz val="12"/>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34998626667073579"/>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20" fillId="0" borderId="0" applyNumberFormat="0" applyBorder="0" applyAlignment="0"/>
  </cellStyleXfs>
  <cellXfs count="90">
    <xf numFmtId="0" fontId="0" fillId="0" borderId="0" xfId="0"/>
    <xf numFmtId="0" fontId="19" fillId="0" borderId="0" xfId="0" applyFont="1" applyAlignment="1">
      <alignment wrapText="1"/>
    </xf>
    <xf numFmtId="0" fontId="19" fillId="0" borderId="0" xfId="0" applyFont="1" applyAlignment="1">
      <alignment wrapText="1"/>
    </xf>
    <xf numFmtId="0" fontId="0" fillId="0" borderId="0" xfId="0"/>
    <xf numFmtId="0" fontId="0" fillId="0" borderId="0" xfId="0" applyFill="1"/>
    <xf numFmtId="0" fontId="21" fillId="0" borderId="0" xfId="43" applyFont="1" applyFill="1" applyProtection="1"/>
    <xf numFmtId="0" fontId="22" fillId="0" borderId="0" xfId="0" applyFont="1" applyAlignment="1">
      <alignment horizontal="center" vertical="center"/>
    </xf>
    <xf numFmtId="0" fontId="19" fillId="0" borderId="10" xfId="0" applyFont="1" applyBorder="1" applyAlignment="1">
      <alignment horizontal="center" wrapText="1"/>
    </xf>
    <xf numFmtId="0" fontId="19" fillId="0" borderId="16" xfId="0" applyFont="1" applyBorder="1" applyAlignment="1">
      <alignment horizontal="center" wrapText="1"/>
    </xf>
    <xf numFmtId="0" fontId="19" fillId="0" borderId="17" xfId="0" applyFont="1" applyBorder="1" applyAlignment="1">
      <alignment horizontal="center" wrapText="1"/>
    </xf>
    <xf numFmtId="0" fontId="19" fillId="0" borderId="18" xfId="0" applyFont="1" applyBorder="1" applyAlignment="1">
      <alignment horizontal="center" wrapText="1"/>
    </xf>
    <xf numFmtId="4" fontId="0" fillId="0" borderId="0" xfId="0" applyNumberFormat="1"/>
    <xf numFmtId="3" fontId="0" fillId="0" borderId="0" xfId="0" applyNumberFormat="1"/>
    <xf numFmtId="0" fontId="23" fillId="0" borderId="0" xfId="0" applyFont="1" applyAlignment="1"/>
    <xf numFmtId="0" fontId="24" fillId="0" borderId="0" xfId="0" applyFont="1"/>
    <xf numFmtId="0" fontId="24" fillId="0" borderId="0" xfId="0" applyFont="1"/>
    <xf numFmtId="0" fontId="24" fillId="0" borderId="0" xfId="0" applyFont="1"/>
    <xf numFmtId="3" fontId="19" fillId="33" borderId="20" xfId="0" applyNumberFormat="1" applyFont="1" applyFill="1" applyBorder="1" applyAlignment="1">
      <alignment horizontal="right" wrapText="1"/>
    </xf>
    <xf numFmtId="165" fontId="19" fillId="33" borderId="20" xfId="0" applyNumberFormat="1" applyFont="1" applyFill="1" applyBorder="1" applyAlignment="1">
      <alignment horizontal="right" wrapText="1"/>
    </xf>
    <xf numFmtId="3" fontId="19" fillId="33" borderId="23" xfId="0" applyNumberFormat="1" applyFont="1" applyFill="1" applyBorder="1" applyAlignment="1">
      <alignment horizontal="right" wrapText="1"/>
    </xf>
    <xf numFmtId="165" fontId="19" fillId="33" borderId="23" xfId="0" applyNumberFormat="1" applyFont="1" applyFill="1" applyBorder="1" applyAlignment="1">
      <alignment horizontal="right" wrapText="1"/>
    </xf>
    <xf numFmtId="0" fontId="19" fillId="0" borderId="26" xfId="0" applyFont="1" applyBorder="1" applyAlignment="1">
      <alignment horizontal="left" wrapText="1"/>
    </xf>
    <xf numFmtId="0" fontId="19" fillId="0" borderId="27" xfId="0" applyFont="1" applyBorder="1" applyAlignment="1">
      <alignment horizontal="left" wrapText="1"/>
    </xf>
    <xf numFmtId="0" fontId="19" fillId="0" borderId="28" xfId="0" applyFont="1" applyBorder="1" applyAlignment="1">
      <alignment horizontal="left" wrapText="1"/>
    </xf>
    <xf numFmtId="3" fontId="18" fillId="0" borderId="20" xfId="0" applyNumberFormat="1" applyFont="1" applyBorder="1" applyAlignment="1">
      <alignment horizontal="right" wrapText="1"/>
    </xf>
    <xf numFmtId="164" fontId="18" fillId="0" borderId="20" xfId="42" applyNumberFormat="1" applyFont="1" applyBorder="1" applyAlignment="1">
      <alignment horizontal="right" wrapText="1"/>
    </xf>
    <xf numFmtId="3" fontId="19" fillId="0" borderId="20" xfId="0" applyNumberFormat="1" applyFont="1" applyBorder="1" applyAlignment="1">
      <alignment horizontal="right" wrapText="1"/>
    </xf>
    <xf numFmtId="3" fontId="19" fillId="0" borderId="14" xfId="0" applyNumberFormat="1" applyFont="1" applyBorder="1" applyAlignment="1">
      <alignment horizontal="right" wrapText="1"/>
    </xf>
    <xf numFmtId="3" fontId="18" fillId="0" borderId="29" xfId="0" applyNumberFormat="1" applyFont="1" applyBorder="1" applyAlignment="1">
      <alignment horizontal="right" wrapText="1"/>
    </xf>
    <xf numFmtId="164" fontId="19" fillId="0" borderId="30" xfId="42" applyNumberFormat="1" applyFont="1" applyBorder="1" applyAlignment="1">
      <alignment horizontal="right" wrapText="1"/>
    </xf>
    <xf numFmtId="3" fontId="19" fillId="0" borderId="17" xfId="0" applyNumberFormat="1" applyFont="1" applyBorder="1" applyAlignment="1">
      <alignment horizontal="right" wrapText="1"/>
    </xf>
    <xf numFmtId="164" fontId="19" fillId="0" borderId="18" xfId="42" applyNumberFormat="1" applyFont="1" applyBorder="1" applyAlignment="1">
      <alignment horizontal="right" wrapText="1"/>
    </xf>
    <xf numFmtId="164" fontId="18" fillId="0" borderId="31" xfId="42" applyNumberFormat="1" applyFont="1" applyBorder="1" applyAlignment="1">
      <alignment horizontal="right" wrapText="1"/>
    </xf>
    <xf numFmtId="3" fontId="19" fillId="0" borderId="13" xfId="0" applyNumberFormat="1" applyFont="1" applyBorder="1" applyAlignment="1">
      <alignment horizontal="right" wrapText="1"/>
    </xf>
    <xf numFmtId="3" fontId="19" fillId="0" borderId="29" xfId="0" applyNumberFormat="1" applyFont="1" applyBorder="1" applyAlignment="1">
      <alignment horizontal="right" wrapText="1"/>
    </xf>
    <xf numFmtId="3" fontId="19" fillId="0" borderId="16" xfId="0" applyNumberFormat="1" applyFont="1" applyBorder="1" applyAlignment="1">
      <alignment horizontal="right" wrapText="1"/>
    </xf>
    <xf numFmtId="164" fontId="18" fillId="0" borderId="30" xfId="42" applyNumberFormat="1" applyFont="1" applyBorder="1" applyAlignment="1">
      <alignment horizontal="right" wrapText="1"/>
    </xf>
    <xf numFmtId="0" fontId="19" fillId="33" borderId="17" xfId="0" applyFont="1" applyFill="1" applyBorder="1" applyAlignment="1">
      <alignment horizontal="center" wrapText="1"/>
    </xf>
    <xf numFmtId="3" fontId="18" fillId="33" borderId="20" xfId="0" applyNumberFormat="1" applyFont="1" applyFill="1" applyBorder="1" applyAlignment="1">
      <alignment horizontal="right" wrapText="1"/>
    </xf>
    <xf numFmtId="165" fontId="18" fillId="33" borderId="20" xfId="0" applyNumberFormat="1" applyFont="1" applyFill="1" applyBorder="1" applyAlignment="1">
      <alignment horizontal="right" wrapText="1"/>
    </xf>
    <xf numFmtId="0" fontId="0" fillId="33" borderId="0" xfId="0" applyFill="1"/>
    <xf numFmtId="3" fontId="19" fillId="33" borderId="14" xfId="0" applyNumberFormat="1" applyFont="1" applyFill="1" applyBorder="1" applyAlignment="1">
      <alignment horizontal="right" wrapText="1"/>
    </xf>
    <xf numFmtId="165" fontId="19" fillId="33" borderId="14" xfId="0" applyNumberFormat="1" applyFont="1" applyFill="1" applyBorder="1" applyAlignment="1">
      <alignment horizontal="right" wrapText="1"/>
    </xf>
    <xf numFmtId="3" fontId="19" fillId="33" borderId="17" xfId="0" applyNumberFormat="1" applyFont="1" applyFill="1" applyBorder="1" applyAlignment="1">
      <alignment horizontal="right" wrapText="1"/>
    </xf>
    <xf numFmtId="165" fontId="19" fillId="33" borderId="17" xfId="0" applyNumberFormat="1" applyFont="1" applyFill="1" applyBorder="1" applyAlignment="1">
      <alignment horizontal="right" wrapText="1"/>
    </xf>
    <xf numFmtId="164" fontId="19" fillId="34" borderId="24" xfId="42" applyNumberFormat="1" applyFont="1" applyFill="1" applyBorder="1" applyAlignment="1">
      <alignment horizontal="right" wrapText="1"/>
    </xf>
    <xf numFmtId="3" fontId="19" fillId="34" borderId="22" xfId="0" applyNumberFormat="1" applyFont="1" applyFill="1" applyBorder="1" applyAlignment="1">
      <alignment horizontal="right" wrapText="1"/>
    </xf>
    <xf numFmtId="3" fontId="19" fillId="34" borderId="23" xfId="0" applyNumberFormat="1" applyFont="1" applyFill="1" applyBorder="1" applyAlignment="1">
      <alignment horizontal="right" wrapText="1"/>
    </xf>
    <xf numFmtId="164" fontId="19" fillId="34" borderId="23" xfId="42" applyNumberFormat="1" applyFont="1" applyFill="1" applyBorder="1" applyAlignment="1">
      <alignment horizontal="right" wrapText="1"/>
    </xf>
    <xf numFmtId="0" fontId="21" fillId="33" borderId="0" xfId="43" applyFont="1" applyFill="1" applyProtection="1"/>
    <xf numFmtId="164" fontId="19" fillId="34" borderId="32" xfId="42" applyNumberFormat="1" applyFont="1" applyFill="1" applyBorder="1" applyAlignment="1">
      <alignment horizontal="right" wrapText="1"/>
    </xf>
    <xf numFmtId="3" fontId="18" fillId="0" borderId="33" xfId="0" applyNumberFormat="1" applyFont="1" applyBorder="1" applyAlignment="1">
      <alignment horizontal="right" wrapText="1"/>
    </xf>
    <xf numFmtId="3" fontId="18" fillId="0" borderId="34" xfId="0" applyNumberFormat="1" applyFont="1" applyBorder="1" applyAlignment="1">
      <alignment horizontal="right" wrapText="1"/>
    </xf>
    <xf numFmtId="3" fontId="18" fillId="33" borderId="34" xfId="0" applyNumberFormat="1" applyFont="1" applyFill="1" applyBorder="1" applyAlignment="1">
      <alignment horizontal="right" wrapText="1"/>
    </xf>
    <xf numFmtId="165" fontId="18" fillId="33" borderId="34" xfId="0" applyNumberFormat="1" applyFont="1" applyFill="1" applyBorder="1" applyAlignment="1">
      <alignment horizontal="right" wrapText="1"/>
    </xf>
    <xf numFmtId="164" fontId="18" fillId="0" borderId="34" xfId="42" applyNumberFormat="1" applyFont="1" applyBorder="1" applyAlignment="1">
      <alignment horizontal="right" wrapText="1"/>
    </xf>
    <xf numFmtId="164" fontId="18" fillId="0" borderId="35" xfId="42" applyNumberFormat="1" applyFont="1" applyBorder="1" applyAlignment="1">
      <alignment horizontal="right" wrapText="1"/>
    </xf>
    <xf numFmtId="164" fontId="18" fillId="0" borderId="36" xfId="42" applyNumberFormat="1" applyFont="1" applyBorder="1" applyAlignment="1">
      <alignment horizontal="right" wrapText="1"/>
    </xf>
    <xf numFmtId="3" fontId="18" fillId="34" borderId="23" xfId="0" applyNumberFormat="1" applyFont="1" applyFill="1" applyBorder="1" applyAlignment="1">
      <alignment horizontal="right" wrapText="1"/>
    </xf>
    <xf numFmtId="3" fontId="18" fillId="33" borderId="23" xfId="0" applyNumberFormat="1" applyFont="1" applyFill="1" applyBorder="1" applyAlignment="1">
      <alignment horizontal="right" wrapText="1"/>
    </xf>
    <xf numFmtId="165" fontId="18" fillId="33" borderId="23" xfId="0" applyNumberFormat="1" applyFont="1" applyFill="1" applyBorder="1" applyAlignment="1">
      <alignment horizontal="right" wrapText="1"/>
    </xf>
    <xf numFmtId="164" fontId="18" fillId="34" borderId="23" xfId="42" applyNumberFormat="1" applyFont="1" applyFill="1" applyBorder="1" applyAlignment="1">
      <alignment horizontal="right" wrapText="1"/>
    </xf>
    <xf numFmtId="0" fontId="19" fillId="34" borderId="21" xfId="0" applyFont="1" applyFill="1" applyBorder="1" applyAlignment="1">
      <alignment horizontal="left" wrapText="1"/>
    </xf>
    <xf numFmtId="0" fontId="19" fillId="0" borderId="39" xfId="0" applyFont="1" applyBorder="1" applyAlignment="1">
      <alignment horizontal="center" wrapText="1"/>
    </xf>
    <xf numFmtId="0" fontId="19" fillId="0" borderId="40" xfId="0" applyFont="1" applyBorder="1" applyAlignment="1">
      <alignment horizontal="center" wrapText="1"/>
    </xf>
    <xf numFmtId="3" fontId="18" fillId="0" borderId="42" xfId="0" applyNumberFormat="1" applyFont="1" applyBorder="1" applyAlignment="1">
      <alignment horizontal="right" wrapText="1"/>
    </xf>
    <xf numFmtId="3" fontId="18" fillId="0" borderId="43" xfId="0" applyNumberFormat="1" applyFont="1" applyBorder="1" applyAlignment="1">
      <alignment horizontal="right" wrapText="1"/>
    </xf>
    <xf numFmtId="3" fontId="18" fillId="0" borderId="44" xfId="0" applyNumberFormat="1" applyFont="1" applyFill="1" applyBorder="1" applyAlignment="1">
      <alignment horizontal="right" wrapText="1"/>
    </xf>
    <xf numFmtId="3" fontId="18" fillId="34" borderId="21" xfId="0" applyNumberFormat="1" applyFont="1" applyFill="1" applyBorder="1" applyAlignment="1">
      <alignment horizontal="right" wrapText="1"/>
    </xf>
    <xf numFmtId="3" fontId="18" fillId="0" borderId="16" xfId="0" applyNumberFormat="1" applyFont="1" applyBorder="1" applyAlignment="1">
      <alignment horizontal="right" wrapText="1"/>
    </xf>
    <xf numFmtId="3" fontId="18" fillId="0" borderId="17" xfId="0" applyNumberFormat="1" applyFont="1" applyBorder="1" applyAlignment="1">
      <alignment horizontal="right" wrapText="1"/>
    </xf>
    <xf numFmtId="3" fontId="18" fillId="33" borderId="17" xfId="0" applyNumberFormat="1" applyFont="1" applyFill="1" applyBorder="1" applyAlignment="1">
      <alignment horizontal="right" wrapText="1"/>
    </xf>
    <xf numFmtId="165" fontId="18" fillId="33" borderId="17" xfId="0" applyNumberFormat="1" applyFont="1" applyFill="1" applyBorder="1" applyAlignment="1">
      <alignment horizontal="right" wrapText="1"/>
    </xf>
    <xf numFmtId="164" fontId="18" fillId="0" borderId="17" xfId="42" applyNumberFormat="1" applyFont="1" applyBorder="1" applyAlignment="1">
      <alignment horizontal="right" wrapText="1"/>
    </xf>
    <xf numFmtId="164" fontId="18" fillId="0" borderId="41" xfId="42" applyNumberFormat="1" applyFont="1" applyBorder="1" applyAlignment="1">
      <alignment horizontal="right" wrapText="1"/>
    </xf>
    <xf numFmtId="164" fontId="18" fillId="0" borderId="17" xfId="42" applyNumberFormat="1" applyFont="1" applyFill="1" applyBorder="1" applyAlignment="1">
      <alignment horizontal="right" wrapText="1"/>
    </xf>
    <xf numFmtId="3" fontId="18" fillId="0" borderId="17" xfId="0" applyNumberFormat="1" applyFont="1" applyFill="1" applyBorder="1" applyAlignment="1">
      <alignment horizontal="right" wrapText="1"/>
    </xf>
    <xf numFmtId="164" fontId="18" fillId="0" borderId="18" xfId="42" applyNumberFormat="1" applyFont="1" applyBorder="1" applyAlignment="1">
      <alignment horizontal="right" wrapText="1"/>
    </xf>
    <xf numFmtId="0" fontId="23" fillId="0" borderId="0" xfId="0" applyFont="1" applyAlignment="1">
      <alignment wrapText="1"/>
    </xf>
    <xf numFmtId="0" fontId="24" fillId="0" borderId="0" xfId="0" applyFont="1"/>
    <xf numFmtId="0" fontId="19" fillId="0" borderId="13" xfId="0" applyFont="1" applyBorder="1" applyAlignment="1">
      <alignment horizontal="center" wrapText="1"/>
    </xf>
    <xf numFmtId="0" fontId="19" fillId="0" borderId="14" xfId="0" applyFont="1" applyBorder="1" applyAlignment="1">
      <alignment horizontal="center" wrapText="1"/>
    </xf>
    <xf numFmtId="0" fontId="19" fillId="0" borderId="15" xfId="0" applyFont="1" applyBorder="1" applyAlignment="1">
      <alignment horizontal="center" wrapText="1"/>
    </xf>
    <xf numFmtId="0" fontId="16" fillId="0" borderId="11" xfId="0" applyFont="1" applyBorder="1" applyAlignment="1">
      <alignment horizontal="center"/>
    </xf>
    <xf numFmtId="0" fontId="16" fillId="0" borderId="12" xfId="0" applyFont="1" applyBorder="1" applyAlignment="1">
      <alignment horizontal="center"/>
    </xf>
    <xf numFmtId="0" fontId="16" fillId="0" borderId="25" xfId="0" applyFont="1" applyBorder="1" applyAlignment="1">
      <alignment horizontal="center"/>
    </xf>
    <xf numFmtId="0" fontId="19" fillId="0" borderId="37" xfId="0" applyFont="1" applyBorder="1" applyAlignment="1">
      <alignment horizontal="center" wrapText="1"/>
    </xf>
    <xf numFmtId="0" fontId="19" fillId="0" borderId="38" xfId="0" applyFont="1" applyBorder="1" applyAlignment="1">
      <alignment horizontal="center" wrapText="1"/>
    </xf>
    <xf numFmtId="0" fontId="19" fillId="0" borderId="19" xfId="0" applyFont="1" applyBorder="1" applyAlignment="1">
      <alignment horizontal="center" wrapText="1"/>
    </xf>
    <xf numFmtId="0" fontId="16"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35"/>
  <sheetViews>
    <sheetView tabSelected="1" workbookViewId="0">
      <pane xSplit="1" ySplit="5" topLeftCell="B6" activePane="bottomRight" state="frozen"/>
      <selection pane="topRight" activeCell="B1" sqref="B1"/>
      <selection pane="bottomLeft" activeCell="A6" sqref="A6"/>
      <selection pane="bottomRight" sqref="A1:AV1"/>
    </sheetView>
  </sheetViews>
  <sheetFormatPr defaultRowHeight="15" x14ac:dyDescent="0.25"/>
  <cols>
    <col min="1" max="1" width="33.28515625" customWidth="1"/>
    <col min="2" max="2" width="14.28515625" customWidth="1"/>
    <col min="3" max="4" width="14.28515625" style="3" customWidth="1"/>
    <col min="5" max="6" width="14.28515625" customWidth="1"/>
    <col min="7" max="36" width="14.28515625" style="3" customWidth="1"/>
    <col min="37" max="37" width="14.28515625" customWidth="1"/>
    <col min="38" max="39" width="14.28515625" style="3" customWidth="1"/>
    <col min="40" max="42" width="14.28515625" customWidth="1"/>
    <col min="43" max="44" width="14.28515625" style="3" customWidth="1"/>
    <col min="45" max="46" width="14.28515625" customWidth="1"/>
    <col min="47" max="47" width="14.28515625" style="3" customWidth="1"/>
    <col min="48" max="48" width="14.28515625" customWidth="1"/>
    <col min="49" max="49" width="32.28515625" style="3" customWidth="1"/>
    <col min="50" max="50" width="14.28515625" style="3" customWidth="1"/>
    <col min="51" max="52" width="14.28515625" customWidth="1"/>
    <col min="54" max="54" width="11.7109375" bestFit="1" customWidth="1"/>
    <col min="56" max="58" width="9.140625" style="3"/>
    <col min="60" max="60" width="13.5703125" customWidth="1"/>
  </cols>
  <sheetData>
    <row r="1" spans="1:109" ht="25.5" customHeight="1" x14ac:dyDescent="0.25">
      <c r="A1" s="78" t="s">
        <v>25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15"/>
      <c r="AX1" s="15"/>
    </row>
    <row r="2" spans="1:109" s="3" customFormat="1" ht="25.5" customHeight="1" thickBot="1" x14ac:dyDescent="0.3">
      <c r="A2" s="13" t="s">
        <v>24</v>
      </c>
      <c r="B2" s="14"/>
      <c r="C2" s="15"/>
      <c r="D2" s="15"/>
      <c r="E2" s="14"/>
      <c r="F2" s="14"/>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4"/>
      <c r="AL2" s="15"/>
      <c r="AM2" s="15"/>
      <c r="AN2" s="14"/>
      <c r="AO2" s="14"/>
      <c r="AP2" s="14"/>
      <c r="AQ2" s="15"/>
      <c r="AR2" s="15"/>
      <c r="AS2" s="14"/>
      <c r="AT2" s="14"/>
      <c r="AU2" s="16"/>
      <c r="AV2" s="14"/>
      <c r="AW2" s="15"/>
      <c r="AX2" s="15"/>
    </row>
    <row r="3" spans="1:109" ht="25.5" customHeight="1" thickBot="1" x14ac:dyDescent="0.3">
      <c r="A3" s="1"/>
      <c r="B3" s="83" t="s">
        <v>42</v>
      </c>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5"/>
    </row>
    <row r="4" spans="1:109" ht="26.25" customHeight="1" thickBot="1" x14ac:dyDescent="0.3">
      <c r="A4" s="2"/>
      <c r="B4" s="80" t="s">
        <v>28</v>
      </c>
      <c r="C4" s="81"/>
      <c r="D4" s="81"/>
      <c r="E4" s="81"/>
      <c r="F4" s="81"/>
      <c r="G4" s="86" t="s">
        <v>29</v>
      </c>
      <c r="H4" s="87"/>
      <c r="I4" s="87"/>
      <c r="J4" s="87"/>
      <c r="K4" s="88"/>
      <c r="L4" s="86" t="s">
        <v>30</v>
      </c>
      <c r="M4" s="87"/>
      <c r="N4" s="87"/>
      <c r="O4" s="87"/>
      <c r="P4" s="88"/>
      <c r="Q4" s="81" t="s">
        <v>31</v>
      </c>
      <c r="R4" s="81"/>
      <c r="S4" s="81"/>
      <c r="T4" s="81"/>
      <c r="U4" s="81"/>
      <c r="V4" s="81" t="s">
        <v>33</v>
      </c>
      <c r="W4" s="81"/>
      <c r="X4" s="81"/>
      <c r="Y4" s="81"/>
      <c r="Z4" s="81"/>
      <c r="AA4" s="81" t="s">
        <v>32</v>
      </c>
      <c r="AB4" s="81"/>
      <c r="AC4" s="81"/>
      <c r="AD4" s="81"/>
      <c r="AE4" s="81"/>
      <c r="AF4" s="81" t="s">
        <v>34</v>
      </c>
      <c r="AG4" s="81"/>
      <c r="AH4" s="81"/>
      <c r="AI4" s="81"/>
      <c r="AJ4" s="81"/>
      <c r="AK4" s="81" t="s">
        <v>35</v>
      </c>
      <c r="AL4" s="81"/>
      <c r="AM4" s="81"/>
      <c r="AN4" s="81"/>
      <c r="AO4" s="81"/>
      <c r="AP4" s="81" t="s">
        <v>36</v>
      </c>
      <c r="AQ4" s="81"/>
      <c r="AR4" s="81"/>
      <c r="AS4" s="81"/>
      <c r="AT4" s="82"/>
      <c r="AU4" s="63" t="s">
        <v>41</v>
      </c>
      <c r="AV4" s="80" t="s">
        <v>40</v>
      </c>
      <c r="AW4" s="81"/>
      <c r="AX4" s="81"/>
      <c r="AY4" s="81"/>
      <c r="AZ4" s="82"/>
    </row>
    <row r="5" spans="1:109" ht="65.25" thickBot="1" x14ac:dyDescent="0.3">
      <c r="A5" s="7" t="s">
        <v>0</v>
      </c>
      <c r="B5" s="8" t="s">
        <v>22</v>
      </c>
      <c r="C5" s="9" t="s">
        <v>26</v>
      </c>
      <c r="D5" s="37" t="s">
        <v>20</v>
      </c>
      <c r="E5" s="37" t="s">
        <v>21</v>
      </c>
      <c r="F5" s="9" t="s">
        <v>23</v>
      </c>
      <c r="G5" s="9" t="s">
        <v>22</v>
      </c>
      <c r="H5" s="9" t="s">
        <v>26</v>
      </c>
      <c r="I5" s="37" t="s">
        <v>20</v>
      </c>
      <c r="J5" s="37" t="s">
        <v>21</v>
      </c>
      <c r="K5" s="9" t="s">
        <v>23</v>
      </c>
      <c r="L5" s="9" t="s">
        <v>22</v>
      </c>
      <c r="M5" s="9" t="s">
        <v>26</v>
      </c>
      <c r="N5" s="37" t="s">
        <v>20</v>
      </c>
      <c r="O5" s="37" t="s">
        <v>21</v>
      </c>
      <c r="P5" s="9" t="s">
        <v>23</v>
      </c>
      <c r="Q5" s="9" t="s">
        <v>22</v>
      </c>
      <c r="R5" s="9" t="s">
        <v>26</v>
      </c>
      <c r="S5" s="37" t="s">
        <v>20</v>
      </c>
      <c r="T5" s="37" t="s">
        <v>21</v>
      </c>
      <c r="U5" s="9" t="s">
        <v>23</v>
      </c>
      <c r="V5" s="9" t="s">
        <v>22</v>
      </c>
      <c r="W5" s="9" t="s">
        <v>26</v>
      </c>
      <c r="X5" s="37" t="s">
        <v>20</v>
      </c>
      <c r="Y5" s="37" t="s">
        <v>21</v>
      </c>
      <c r="Z5" s="9" t="s">
        <v>23</v>
      </c>
      <c r="AA5" s="9" t="s">
        <v>22</v>
      </c>
      <c r="AB5" s="9" t="s">
        <v>26</v>
      </c>
      <c r="AC5" s="37" t="s">
        <v>20</v>
      </c>
      <c r="AD5" s="37" t="s">
        <v>21</v>
      </c>
      <c r="AE5" s="9" t="s">
        <v>23</v>
      </c>
      <c r="AF5" s="9" t="s">
        <v>22</v>
      </c>
      <c r="AG5" s="9" t="s">
        <v>26</v>
      </c>
      <c r="AH5" s="37" t="s">
        <v>20</v>
      </c>
      <c r="AI5" s="37" t="s">
        <v>21</v>
      </c>
      <c r="AJ5" s="9" t="s">
        <v>23</v>
      </c>
      <c r="AK5" s="9" t="s">
        <v>22</v>
      </c>
      <c r="AL5" s="9" t="s">
        <v>26</v>
      </c>
      <c r="AM5" s="37" t="s">
        <v>20</v>
      </c>
      <c r="AN5" s="37" t="s">
        <v>21</v>
      </c>
      <c r="AO5" s="9" t="s">
        <v>23</v>
      </c>
      <c r="AP5" s="9" t="s">
        <v>22</v>
      </c>
      <c r="AQ5" s="9" t="s">
        <v>26</v>
      </c>
      <c r="AR5" s="37" t="s">
        <v>20</v>
      </c>
      <c r="AS5" s="37" t="s">
        <v>21</v>
      </c>
      <c r="AT5" s="10" t="s">
        <v>23</v>
      </c>
      <c r="AU5" s="64" t="s">
        <v>26</v>
      </c>
      <c r="AV5" s="8" t="s">
        <v>22</v>
      </c>
      <c r="AW5" s="9" t="s">
        <v>44</v>
      </c>
      <c r="AX5" s="37" t="s">
        <v>20</v>
      </c>
      <c r="AY5" s="37" t="s">
        <v>21</v>
      </c>
      <c r="AZ5" s="10" t="s">
        <v>23</v>
      </c>
    </row>
    <row r="6" spans="1:109" x14ac:dyDescent="0.25">
      <c r="A6" s="21" t="s">
        <v>1</v>
      </c>
      <c r="B6" s="51">
        <f>C6-D6</f>
        <v>154806.84051159932</v>
      </c>
      <c r="C6" s="52">
        <v>190896.57740393601</v>
      </c>
      <c r="D6" s="53">
        <v>36089.736892336703</v>
      </c>
      <c r="E6" s="54">
        <v>25.4762940432033</v>
      </c>
      <c r="F6" s="55">
        <f>D6/$B6</f>
        <v>0.23312753346731199</v>
      </c>
      <c r="G6" s="52">
        <f>H6-I6</f>
        <v>205631.9340851251</v>
      </c>
      <c r="H6" s="52">
        <v>166093.532835277</v>
      </c>
      <c r="I6" s="53">
        <v>-39538.401249848102</v>
      </c>
      <c r="J6" s="54">
        <v>23.5181033342249</v>
      </c>
      <c r="K6" s="56">
        <f>I6/$G6</f>
        <v>-0.1922775342543851</v>
      </c>
      <c r="L6" s="52">
        <f>M6-N6</f>
        <v>236918.55348541567</v>
      </c>
      <c r="M6" s="52">
        <v>251162.95089524199</v>
      </c>
      <c r="N6" s="53">
        <v>14244.397409826301</v>
      </c>
      <c r="O6" s="54">
        <v>68.7375690704867</v>
      </c>
      <c r="P6" s="55">
        <f>N6/$L6</f>
        <v>6.0123604505728012E-2</v>
      </c>
      <c r="Q6" s="52">
        <f>R6-S6</f>
        <v>186865.93483303228</v>
      </c>
      <c r="R6" s="52">
        <v>182452.94316477701</v>
      </c>
      <c r="S6" s="53">
        <v>-4412.9916682552703</v>
      </c>
      <c r="T6" s="54">
        <v>203.96774125618001</v>
      </c>
      <c r="U6" s="55">
        <f>S6/$Q6</f>
        <v>-2.3615816720144039E-2</v>
      </c>
      <c r="V6" s="52">
        <f>W6-X6</f>
        <v>190578.6280362368</v>
      </c>
      <c r="W6" s="52">
        <v>164810.90289638299</v>
      </c>
      <c r="X6" s="53">
        <v>-25767.725139853799</v>
      </c>
      <c r="Y6" s="54">
        <v>36.251593206324202</v>
      </c>
      <c r="Z6" s="55">
        <f>X6/$V6</f>
        <v>-0.13520784258639065</v>
      </c>
      <c r="AA6" s="52">
        <f>AB6-AC6</f>
        <v>141447.93254133986</v>
      </c>
      <c r="AB6" s="52">
        <v>146121.38611067701</v>
      </c>
      <c r="AC6" s="53">
        <v>4673.4535693371499</v>
      </c>
      <c r="AD6" s="54">
        <v>183.732984361094</v>
      </c>
      <c r="AE6" s="55">
        <f>AC6/$AA6</f>
        <v>3.3040098115052173E-2</v>
      </c>
      <c r="AF6" s="52">
        <f>AG6-AH6</f>
        <v>87354.72742049412</v>
      </c>
      <c r="AG6" s="52">
        <v>95259.9410029461</v>
      </c>
      <c r="AH6" s="53">
        <v>7905.2135824519801</v>
      </c>
      <c r="AI6" s="54">
        <v>88.204988302059405</v>
      </c>
      <c r="AJ6" s="55">
        <f>AH6/$AF6</f>
        <v>9.0495544040783693E-2</v>
      </c>
      <c r="AK6" s="52">
        <f>AL6-AM6</f>
        <v>50212.558676432702</v>
      </c>
      <c r="AL6" s="52">
        <v>61778.629362361899</v>
      </c>
      <c r="AM6" s="53">
        <v>11566.0706859292</v>
      </c>
      <c r="AN6" s="54">
        <v>45.1507160353854</v>
      </c>
      <c r="AO6" s="55">
        <f>AM6/$AK6</f>
        <v>0.23034218910174245</v>
      </c>
      <c r="AP6" s="52">
        <f>AQ6-AR6</f>
        <v>35186.105880691575</v>
      </c>
      <c r="AQ6" s="52">
        <v>43232.453907090603</v>
      </c>
      <c r="AR6" s="53">
        <v>8046.3480263990295</v>
      </c>
      <c r="AS6" s="54">
        <v>35.625314284967899</v>
      </c>
      <c r="AT6" s="57">
        <f>AR6/$AP6</f>
        <v>0.22867969685768708</v>
      </c>
      <c r="AU6" s="65">
        <v>22112.048248069001</v>
      </c>
      <c r="AV6" s="33">
        <f>AW6-AX6</f>
        <v>1289003.213281197</v>
      </c>
      <c r="AW6" s="27">
        <v>1301809.3149906611</v>
      </c>
      <c r="AX6" s="41">
        <v>12806.101709463999</v>
      </c>
      <c r="AY6" s="42">
        <v>41.524301525596897</v>
      </c>
      <c r="AZ6" s="57">
        <f t="shared" ref="AZ6:AZ20" si="0">AX6/$AV6</f>
        <v>9.9348873435820828E-3</v>
      </c>
      <c r="BA6" s="12"/>
      <c r="BB6" s="11">
        <f>SUM(B6,G6,L6,Q6,V6,AA6,AF6,AK6,AP6)-AV6</f>
        <v>2.1891705691814423E-3</v>
      </c>
      <c r="BC6" s="11">
        <f>SUM(C6,H6,M6,R6,W6,AB6,AG6,AL6,AQ6)-AW6</f>
        <v>2.5880297180265188E-3</v>
      </c>
      <c r="BD6" s="11">
        <f>SUM(D6,I6,N6,S6,X6,AC6,AH6,AM6,AR6)-AX6</f>
        <v>3.9885919431981165E-4</v>
      </c>
      <c r="BE6" s="11"/>
      <c r="BF6" s="11"/>
      <c r="BG6" s="11">
        <f t="shared" ref="BG6:BG18" si="1">SUM(B6,D6)-C6</f>
        <v>0</v>
      </c>
      <c r="BH6" s="11"/>
      <c r="BJ6" s="12"/>
      <c r="BL6" s="11">
        <f t="shared" ref="BL6:BL18" si="2">SUM(G6,I6)-H6</f>
        <v>0</v>
      </c>
      <c r="BQ6" s="11">
        <f t="shared" ref="BQ6:BQ18" si="3">SUM(L6,N6)-M6</f>
        <v>0</v>
      </c>
      <c r="BV6" s="11">
        <f t="shared" ref="BV6:BV18" si="4">SUM(Q6,S6)-R6</f>
        <v>0</v>
      </c>
      <c r="CA6" s="11">
        <f t="shared" ref="CA6:CA18" si="5">SUM(V6,X6)-W6</f>
        <v>0</v>
      </c>
      <c r="CF6" s="11">
        <f t="shared" ref="CF6:CF18" si="6">SUM(AA6,AC6)-AB6</f>
        <v>0</v>
      </c>
      <c r="CK6" s="11">
        <f t="shared" ref="CK6:CK18" si="7">SUM(AF6,AH6)-AG6</f>
        <v>0</v>
      </c>
      <c r="CP6" s="11">
        <f t="shared" ref="CP6:CP18" si="8">SUM(AK6,AM6)-AL6</f>
        <v>0</v>
      </c>
      <c r="CU6" s="11">
        <f t="shared" ref="CU6:CU18" si="9">SUM(AP6,AR6)-AQ6</f>
        <v>0</v>
      </c>
      <c r="CZ6" s="11">
        <f t="shared" ref="CZ6:CZ18" si="10">SUM(AV6,AX6)-AW6</f>
        <v>0</v>
      </c>
      <c r="DE6" s="11"/>
    </row>
    <row r="7" spans="1:109" x14ac:dyDescent="0.25">
      <c r="A7" s="22" t="s">
        <v>2</v>
      </c>
      <c r="B7" s="28">
        <f t="shared" ref="B7:B18" si="11">C7-D7</f>
        <v>277587.52527967305</v>
      </c>
      <c r="C7" s="24">
        <v>264625.75600390998</v>
      </c>
      <c r="D7" s="38">
        <v>-12961.769275763099</v>
      </c>
      <c r="E7" s="39">
        <v>180.586380378157</v>
      </c>
      <c r="F7" s="25">
        <f>D7/$B7</f>
        <v>-4.6694350773522506E-2</v>
      </c>
      <c r="G7" s="24">
        <f t="shared" ref="G7:G19" si="12">H7-I7</f>
        <v>353959.3109028397</v>
      </c>
      <c r="H7" s="24">
        <v>319688.22044422501</v>
      </c>
      <c r="I7" s="38">
        <v>-34271.090458614701</v>
      </c>
      <c r="J7" s="39">
        <v>70.769356743274301</v>
      </c>
      <c r="K7" s="32">
        <f t="shared" ref="K7:K20" si="13">I7/$G7</f>
        <v>-9.682211882264051E-2</v>
      </c>
      <c r="L7" s="24">
        <f t="shared" ref="L7:L19" si="14">M7-N7</f>
        <v>388767.954307487</v>
      </c>
      <c r="M7" s="24">
        <v>408184.77348476998</v>
      </c>
      <c r="N7" s="38">
        <v>19416.819177283</v>
      </c>
      <c r="O7" s="39">
        <v>124.180266773791</v>
      </c>
      <c r="P7" s="25">
        <f t="shared" ref="P7:P20" si="15">N7/$L7</f>
        <v>4.9944495069996736E-2</v>
      </c>
      <c r="Q7" s="24">
        <f t="shared" ref="Q7:Q19" si="16">R7-S7</f>
        <v>380492.18105383328</v>
      </c>
      <c r="R7" s="24">
        <v>342873.956230518</v>
      </c>
      <c r="S7" s="38">
        <v>-37618.2248233153</v>
      </c>
      <c r="T7" s="39">
        <v>62.382198549290898</v>
      </c>
      <c r="U7" s="32">
        <f t="shared" ref="U7:U20" si="17">S7/$Q7</f>
        <v>-9.8867274273877787E-2</v>
      </c>
      <c r="V7" s="24">
        <f t="shared" ref="V7:V19" si="18">W7-X7</f>
        <v>423273.41651305469</v>
      </c>
      <c r="W7" s="24">
        <v>387416.59022527398</v>
      </c>
      <c r="X7" s="38">
        <v>-35856.826287780699</v>
      </c>
      <c r="Y7" s="39">
        <v>69.427801956675495</v>
      </c>
      <c r="Z7" s="25">
        <f t="shared" ref="Z7:Z20" si="19">X7/$V7</f>
        <v>-8.4713154403058988E-2</v>
      </c>
      <c r="AA7" s="24">
        <f t="shared" ref="AA7:AA16" si="20">AB7-AC7</f>
        <v>276324.82072454592</v>
      </c>
      <c r="AB7" s="24">
        <v>295380.07735618303</v>
      </c>
      <c r="AC7" s="38">
        <v>19055.256631637101</v>
      </c>
      <c r="AD7" s="39">
        <v>112.67765058096001</v>
      </c>
      <c r="AE7" s="32">
        <f t="shared" ref="AE7:AE20" si="21">AC7/$AA7</f>
        <v>6.8959627230274448E-2</v>
      </c>
      <c r="AF7" s="24">
        <f t="shared" ref="AF7:AF19" si="22">AG7-AH7</f>
        <v>181424.05761047406</v>
      </c>
      <c r="AG7" s="24">
        <v>186415.977695193</v>
      </c>
      <c r="AH7" s="38">
        <v>4991.9200847189204</v>
      </c>
      <c r="AI7" s="39">
        <v>359.132562645902</v>
      </c>
      <c r="AJ7" s="25">
        <f t="shared" ref="AJ7:AJ20" si="23">AH7/$AF7</f>
        <v>2.7515204711366373E-2</v>
      </c>
      <c r="AK7" s="24">
        <f t="shared" ref="AK7:AK18" si="24">AL7-AM7</f>
        <v>90625.413683083389</v>
      </c>
      <c r="AL7" s="24">
        <v>134374.63196912399</v>
      </c>
      <c r="AM7" s="38">
        <v>43749.218286040603</v>
      </c>
      <c r="AN7" s="39">
        <v>31.5311693542569</v>
      </c>
      <c r="AO7" s="32">
        <f t="shared" ref="AO7:AO20" si="25">AM7/$AK7</f>
        <v>0.48274779124354011</v>
      </c>
      <c r="AP7" s="24">
        <f t="shared" ref="AP7:AP19" si="26">AQ7-AR7</f>
        <v>61273.863411304003</v>
      </c>
      <c r="AQ7" s="24">
        <v>93969.842621820004</v>
      </c>
      <c r="AR7" s="38">
        <v>32695.979210516001</v>
      </c>
      <c r="AS7" s="39">
        <v>27.140280589100101</v>
      </c>
      <c r="AT7" s="36">
        <f t="shared" ref="AT7:AT20" si="27">AR7/$AP7</f>
        <v>0.53360400977236466</v>
      </c>
      <c r="AU7" s="66">
        <v>55953.491325511</v>
      </c>
      <c r="AV7" s="34">
        <f t="shared" ref="AV7:AV19" si="28">AW7-AX7</f>
        <v>2433728.5398909757</v>
      </c>
      <c r="AW7" s="26">
        <v>2432929.8210186888</v>
      </c>
      <c r="AX7" s="17">
        <v>-798.71887228690696</v>
      </c>
      <c r="AY7" s="18">
        <v>1577.8733930067799</v>
      </c>
      <c r="AZ7" s="29">
        <f t="shared" si="0"/>
        <v>-3.281873303432138E-4</v>
      </c>
      <c r="BA7" s="12"/>
      <c r="BB7" s="11">
        <f t="shared" ref="BB7:BB20" si="29">SUM(B7,G7,L7,Q7,V7,AA7,AF7,AK7,AP7)-AV7</f>
        <v>3.595319576561451E-3</v>
      </c>
      <c r="BC7" s="11">
        <f>SUM(C7,H7,M7,R7,W7,AB7,AG7,AL7,AQ7)-AW7</f>
        <v>5.0123282708227634E-3</v>
      </c>
      <c r="BD7" s="11">
        <f t="shared" ref="BD7:BD20" si="30">SUM(D7,I7,N7,S7,X7,AC7,AH7,AM7,AR7)-AX7</f>
        <v>1.4170087271168086E-3</v>
      </c>
      <c r="BE7" s="11"/>
      <c r="BF7" s="11"/>
      <c r="BG7" s="11">
        <f t="shared" si="1"/>
        <v>0</v>
      </c>
      <c r="BH7" s="11"/>
      <c r="BJ7" s="12"/>
      <c r="BL7" s="11">
        <f t="shared" si="2"/>
        <v>0</v>
      </c>
      <c r="BQ7" s="11">
        <f t="shared" si="3"/>
        <v>0</v>
      </c>
      <c r="BV7" s="11">
        <f t="shared" si="4"/>
        <v>0</v>
      </c>
      <c r="CA7" s="11">
        <f t="shared" si="5"/>
        <v>0</v>
      </c>
      <c r="CF7" s="11">
        <f t="shared" si="6"/>
        <v>0</v>
      </c>
      <c r="CK7" s="11">
        <f t="shared" si="7"/>
        <v>0</v>
      </c>
      <c r="CP7" s="11">
        <f t="shared" si="8"/>
        <v>0</v>
      </c>
      <c r="CU7" s="11">
        <f t="shared" si="9"/>
        <v>0</v>
      </c>
      <c r="CZ7" s="11">
        <f t="shared" si="10"/>
        <v>0</v>
      </c>
      <c r="DE7" s="11"/>
    </row>
    <row r="8" spans="1:109" x14ac:dyDescent="0.25">
      <c r="A8" s="22" t="s">
        <v>3</v>
      </c>
      <c r="B8" s="28">
        <f t="shared" si="11"/>
        <v>153023.49134282139</v>
      </c>
      <c r="C8" s="24">
        <v>56377.408429937197</v>
      </c>
      <c r="D8" s="38">
        <v>-96646.082912884202</v>
      </c>
      <c r="E8" s="39">
        <v>17.0946858966294</v>
      </c>
      <c r="F8" s="25">
        <f t="shared" ref="F8:F17" si="31">D8/$B8</f>
        <v>-0.63157677337505114</v>
      </c>
      <c r="G8" s="24">
        <f t="shared" si="12"/>
        <v>169108.04170563421</v>
      </c>
      <c r="H8" s="24">
        <v>172588.06652193199</v>
      </c>
      <c r="I8" s="38">
        <v>3480.02481629778</v>
      </c>
      <c r="J8" s="39">
        <v>588.96993838722199</v>
      </c>
      <c r="K8" s="32">
        <f t="shared" si="13"/>
        <v>2.0578706850354563E-2</v>
      </c>
      <c r="L8" s="24">
        <f t="shared" si="14"/>
        <v>281516.59078417742</v>
      </c>
      <c r="M8" s="24">
        <v>265442.92086023802</v>
      </c>
      <c r="N8" s="38">
        <v>-16073.6699239394</v>
      </c>
      <c r="O8" s="39">
        <v>144.60456252255801</v>
      </c>
      <c r="P8" s="25">
        <f t="shared" si="15"/>
        <v>-5.7096705665429709E-2</v>
      </c>
      <c r="Q8" s="24">
        <f t="shared" si="16"/>
        <v>176405.4021264652</v>
      </c>
      <c r="R8" s="24">
        <v>213008.16520150099</v>
      </c>
      <c r="S8" s="38">
        <v>36602.7630750358</v>
      </c>
      <c r="T8" s="39">
        <v>61.004531113235203</v>
      </c>
      <c r="U8" s="32">
        <f t="shared" si="17"/>
        <v>0.20749230258150056</v>
      </c>
      <c r="V8" s="24">
        <f t="shared" si="18"/>
        <v>125111.40376033061</v>
      </c>
      <c r="W8" s="24">
        <v>147024.43298427301</v>
      </c>
      <c r="X8" s="38">
        <v>21913.029223942402</v>
      </c>
      <c r="Y8" s="39">
        <v>80.151927876492906</v>
      </c>
      <c r="Z8" s="25">
        <f t="shared" si="19"/>
        <v>0.17514813650336822</v>
      </c>
      <c r="AA8" s="24">
        <f t="shared" si="20"/>
        <v>88215.963024468598</v>
      </c>
      <c r="AB8" s="24">
        <v>113063.518703997</v>
      </c>
      <c r="AC8" s="38">
        <v>24847.555679528399</v>
      </c>
      <c r="AD8" s="39">
        <v>61.320996495074098</v>
      </c>
      <c r="AE8" s="32">
        <f t="shared" si="21"/>
        <v>0.28166734032746876</v>
      </c>
      <c r="AF8" s="24">
        <f t="shared" si="22"/>
        <v>27245.056871354001</v>
      </c>
      <c r="AG8" s="24">
        <v>53060.391800193102</v>
      </c>
      <c r="AH8" s="38">
        <v>25815.3349288391</v>
      </c>
      <c r="AI8" s="39">
        <v>38.819191480582198</v>
      </c>
      <c r="AJ8" s="25">
        <f t="shared" si="23"/>
        <v>0.94752362055011385</v>
      </c>
      <c r="AK8" s="24">
        <f t="shared" si="24"/>
        <v>17687.384514494363</v>
      </c>
      <c r="AL8" s="24">
        <v>20286.230460798801</v>
      </c>
      <c r="AM8" s="38">
        <v>2598.8459463044401</v>
      </c>
      <c r="AN8" s="39">
        <v>251.29443214473099</v>
      </c>
      <c r="AO8" s="32">
        <f t="shared" si="25"/>
        <v>0.14693217893096358</v>
      </c>
      <c r="AP8" s="24">
        <f t="shared" si="26"/>
        <v>4184.2748929536701</v>
      </c>
      <c r="AQ8" s="24">
        <v>13395.5699524269</v>
      </c>
      <c r="AR8" s="38">
        <v>9211.2950594732301</v>
      </c>
      <c r="AS8" s="39">
        <v>50.341346032439503</v>
      </c>
      <c r="AT8" s="36">
        <f t="shared" si="27"/>
        <v>2.2014077217978856</v>
      </c>
      <c r="AU8" s="66">
        <v>15004.260236578701</v>
      </c>
      <c r="AV8" s="34">
        <f t="shared" si="28"/>
        <v>1042497.6082193864</v>
      </c>
      <c r="AW8" s="26">
        <v>1054246.7037429712</v>
      </c>
      <c r="AX8" s="17">
        <v>11749.0955235848</v>
      </c>
      <c r="AY8" s="18">
        <v>69.600767282001996</v>
      </c>
      <c r="AZ8" s="29">
        <f t="shared" si="0"/>
        <v>1.1270141466945488E-2</v>
      </c>
      <c r="BA8" s="12"/>
      <c r="BB8" s="11">
        <f t="shared" si="29"/>
        <v>8.0331310164183378E-4</v>
      </c>
      <c r="BC8" s="11">
        <f t="shared" ref="BC8:BC20" si="32">SUM(C8,H8,M8,R8,W8,AB8,AG8,AL8,AQ8)-AW8</f>
        <v>1.1723258066922426E-3</v>
      </c>
      <c r="BD8" s="11">
        <f t="shared" si="30"/>
        <v>3.690127359732287E-4</v>
      </c>
      <c r="BE8" s="11"/>
      <c r="BF8" s="11"/>
      <c r="BG8" s="11">
        <f t="shared" si="1"/>
        <v>0</v>
      </c>
      <c r="BH8" s="11"/>
      <c r="BJ8" s="12"/>
      <c r="BL8" s="11">
        <f t="shared" si="2"/>
        <v>0</v>
      </c>
      <c r="BQ8" s="11">
        <f t="shared" si="3"/>
        <v>0</v>
      </c>
      <c r="BV8" s="11">
        <f t="shared" si="4"/>
        <v>0</v>
      </c>
      <c r="CA8" s="11">
        <f t="shared" si="5"/>
        <v>0</v>
      </c>
      <c r="CF8" s="11">
        <f t="shared" si="6"/>
        <v>0</v>
      </c>
      <c r="CK8" s="11">
        <f t="shared" si="7"/>
        <v>0</v>
      </c>
      <c r="CP8" s="11">
        <f t="shared" si="8"/>
        <v>0</v>
      </c>
      <c r="CU8" s="11">
        <f t="shared" si="9"/>
        <v>0</v>
      </c>
      <c r="CZ8" s="11">
        <f t="shared" si="10"/>
        <v>0</v>
      </c>
      <c r="DE8" s="11"/>
    </row>
    <row r="9" spans="1:109" x14ac:dyDescent="0.25">
      <c r="A9" s="22" t="s">
        <v>4</v>
      </c>
      <c r="B9" s="28">
        <f t="shared" si="11"/>
        <v>124573.4874885647</v>
      </c>
      <c r="C9" s="24">
        <v>103397.201848982</v>
      </c>
      <c r="D9" s="38">
        <v>-21176.2856395827</v>
      </c>
      <c r="E9" s="39">
        <v>76.076092131333496</v>
      </c>
      <c r="F9" s="25">
        <f t="shared" si="31"/>
        <v>-0.16999030906577606</v>
      </c>
      <c r="G9" s="24">
        <f t="shared" si="12"/>
        <v>126537.13563457182</v>
      </c>
      <c r="H9" s="24">
        <v>127375.243238918</v>
      </c>
      <c r="I9" s="38">
        <v>838.10760434618203</v>
      </c>
      <c r="J9" s="39">
        <v>2029.9578076093701</v>
      </c>
      <c r="K9" s="32">
        <f t="shared" si="13"/>
        <v>6.6234121717956649E-3</v>
      </c>
      <c r="L9" s="24">
        <f t="shared" si="14"/>
        <v>131940.33078516874</v>
      </c>
      <c r="M9" s="24">
        <v>132768.09614151099</v>
      </c>
      <c r="N9" s="38">
        <v>827.76535634224194</v>
      </c>
      <c r="O9" s="39">
        <v>2026.70412358095</v>
      </c>
      <c r="P9" s="25">
        <f t="shared" si="15"/>
        <v>6.2737856682354935E-3</v>
      </c>
      <c r="Q9" s="24">
        <f t="shared" si="16"/>
        <v>94466.139223854902</v>
      </c>
      <c r="R9" s="24">
        <v>106897.26721735801</v>
      </c>
      <c r="S9" s="38">
        <v>12431.1279935031</v>
      </c>
      <c r="T9" s="39">
        <v>123.068950902354</v>
      </c>
      <c r="U9" s="32">
        <f t="shared" si="17"/>
        <v>0.13159347990336787</v>
      </c>
      <c r="V9" s="24">
        <f t="shared" si="18"/>
        <v>88861.418450264842</v>
      </c>
      <c r="W9" s="24">
        <v>80748.012488930995</v>
      </c>
      <c r="X9" s="38">
        <v>-8113.4059613338504</v>
      </c>
      <c r="Y9" s="39">
        <v>171.21897016723</v>
      </c>
      <c r="Z9" s="25">
        <f t="shared" si="19"/>
        <v>-9.1304033885919469E-2</v>
      </c>
      <c r="AA9" s="24">
        <f t="shared" si="20"/>
        <v>94412.890023536398</v>
      </c>
      <c r="AB9" s="24">
        <v>82457.063668682895</v>
      </c>
      <c r="AC9" s="38">
        <v>-11955.8263548535</v>
      </c>
      <c r="AD9" s="39">
        <v>127.745901913189</v>
      </c>
      <c r="AE9" s="32">
        <f t="shared" si="21"/>
        <v>-0.1266334115169338</v>
      </c>
      <c r="AF9" s="24">
        <f t="shared" si="22"/>
        <v>73362.269187919752</v>
      </c>
      <c r="AG9" s="24">
        <v>69993.080280243797</v>
      </c>
      <c r="AH9" s="38">
        <v>-3369.1889076759599</v>
      </c>
      <c r="AI9" s="39">
        <v>476.390384424557</v>
      </c>
      <c r="AJ9" s="25">
        <f t="shared" si="23"/>
        <v>-4.5925363882156872E-2</v>
      </c>
      <c r="AK9" s="24">
        <f t="shared" si="24"/>
        <v>52613.345776194299</v>
      </c>
      <c r="AL9" s="24">
        <v>63780.7797169232</v>
      </c>
      <c r="AM9" s="38">
        <v>11167.433940728901</v>
      </c>
      <c r="AN9" s="39">
        <v>113.51674024873201</v>
      </c>
      <c r="AO9" s="32">
        <f t="shared" si="25"/>
        <v>0.21225477634957354</v>
      </c>
      <c r="AP9" s="24">
        <f t="shared" si="26"/>
        <v>37127.177065741897</v>
      </c>
      <c r="AQ9" s="24">
        <v>52781.260696380697</v>
      </c>
      <c r="AR9" s="38">
        <v>15654.083630638799</v>
      </c>
      <c r="AS9" s="39">
        <v>48.476664296383099</v>
      </c>
      <c r="AT9" s="36">
        <f t="shared" si="27"/>
        <v>0.42163409307741806</v>
      </c>
      <c r="AU9" s="66">
        <v>27593.2045454545</v>
      </c>
      <c r="AV9" s="34">
        <f t="shared" si="28"/>
        <v>823894.1931411972</v>
      </c>
      <c r="AW9" s="26">
        <v>820198.00438173558</v>
      </c>
      <c r="AX9" s="17">
        <v>-3696.1887594616701</v>
      </c>
      <c r="AY9" s="18">
        <v>213.13127872671399</v>
      </c>
      <c r="AZ9" s="29">
        <f t="shared" si="0"/>
        <v>-4.4862420323288103E-3</v>
      </c>
      <c r="BA9" s="12"/>
      <c r="BB9" s="11">
        <f t="shared" si="29"/>
        <v>4.946200642734766E-4</v>
      </c>
      <c r="BC9" s="11">
        <f t="shared" si="32"/>
        <v>9.161951020359993E-4</v>
      </c>
      <c r="BD9" s="11">
        <f t="shared" si="30"/>
        <v>4.2157488223892869E-4</v>
      </c>
      <c r="BE9" s="11"/>
      <c r="BF9" s="11"/>
      <c r="BG9" s="11">
        <f t="shared" si="1"/>
        <v>0</v>
      </c>
      <c r="BH9" s="11"/>
      <c r="BJ9" s="12"/>
      <c r="BL9" s="11">
        <f t="shared" si="2"/>
        <v>0</v>
      </c>
      <c r="BQ9" s="11">
        <f t="shared" si="3"/>
        <v>0</v>
      </c>
      <c r="BV9" s="11">
        <f t="shared" si="4"/>
        <v>0</v>
      </c>
      <c r="CA9" s="11">
        <f t="shared" si="5"/>
        <v>0</v>
      </c>
      <c r="CF9" s="11">
        <f t="shared" si="6"/>
        <v>0</v>
      </c>
      <c r="CK9" s="11">
        <f t="shared" si="7"/>
        <v>0</v>
      </c>
      <c r="CP9" s="11">
        <f t="shared" si="8"/>
        <v>0</v>
      </c>
      <c r="CU9" s="11">
        <f t="shared" si="9"/>
        <v>0</v>
      </c>
      <c r="CZ9" s="11">
        <f t="shared" si="10"/>
        <v>0</v>
      </c>
      <c r="DE9" s="11"/>
    </row>
    <row r="10" spans="1:109" x14ac:dyDescent="0.25">
      <c r="A10" s="22" t="s">
        <v>5</v>
      </c>
      <c r="B10" s="28">
        <f t="shared" si="11"/>
        <v>61819.327475244703</v>
      </c>
      <c r="C10" s="24">
        <v>39477.718826469703</v>
      </c>
      <c r="D10" s="38">
        <v>-22341.608648775</v>
      </c>
      <c r="E10" s="39">
        <v>24.118572152454501</v>
      </c>
      <c r="F10" s="25">
        <f>D10/$B10</f>
        <v>-0.3614016774563199</v>
      </c>
      <c r="G10" s="24">
        <f t="shared" si="12"/>
        <v>104165.81234095049</v>
      </c>
      <c r="H10" s="24">
        <v>81847.727490596095</v>
      </c>
      <c r="I10" s="38">
        <v>-22318.0848503544</v>
      </c>
      <c r="J10" s="39">
        <v>31.7989382270104</v>
      </c>
      <c r="K10" s="32">
        <f t="shared" si="13"/>
        <v>-0.21425537178459211</v>
      </c>
      <c r="L10" s="24">
        <f t="shared" si="14"/>
        <v>118721.04480807645</v>
      </c>
      <c r="M10" s="24">
        <v>125587.960953382</v>
      </c>
      <c r="N10" s="38">
        <v>6866.9161453055503</v>
      </c>
      <c r="O10" s="39">
        <v>118.511240475245</v>
      </c>
      <c r="P10" s="25">
        <f t="shared" si="15"/>
        <v>5.7840765774985856E-2</v>
      </c>
      <c r="Q10" s="24">
        <f t="shared" si="16"/>
        <v>95921.440762251295</v>
      </c>
      <c r="R10" s="24">
        <v>107491.601791116</v>
      </c>
      <c r="S10" s="38">
        <v>11570.161028864701</v>
      </c>
      <c r="T10" s="39">
        <v>65.070850425516895</v>
      </c>
      <c r="U10" s="32">
        <f t="shared" si="17"/>
        <v>0.12062121812309136</v>
      </c>
      <c r="V10" s="24">
        <f t="shared" si="18"/>
        <v>49546.356935464304</v>
      </c>
      <c r="W10" s="24">
        <v>65107.707472198403</v>
      </c>
      <c r="X10" s="38">
        <v>15561.3505367341</v>
      </c>
      <c r="Y10" s="39">
        <v>38.312347356215398</v>
      </c>
      <c r="Z10" s="25">
        <f t="shared" si="19"/>
        <v>0.31407658401612154</v>
      </c>
      <c r="AA10" s="24">
        <f t="shared" si="20"/>
        <v>36314.218332652003</v>
      </c>
      <c r="AB10" s="24">
        <v>40607.252070366303</v>
      </c>
      <c r="AC10" s="38">
        <v>4293.0337377142996</v>
      </c>
      <c r="AD10" s="39">
        <v>107.29010701398801</v>
      </c>
      <c r="AE10" s="32">
        <f t="shared" si="21"/>
        <v>0.11821908703606074</v>
      </c>
      <c r="AF10" s="24">
        <f t="shared" si="22"/>
        <v>20134.9140718333</v>
      </c>
      <c r="AG10" s="24">
        <v>27013.3601899926</v>
      </c>
      <c r="AH10" s="38">
        <v>6878.4461181592997</v>
      </c>
      <c r="AI10" s="39">
        <v>54.317383422374498</v>
      </c>
      <c r="AJ10" s="25">
        <f t="shared" si="23"/>
        <v>0.3416178531291349</v>
      </c>
      <c r="AK10" s="24">
        <f t="shared" si="24"/>
        <v>11596.28356997316</v>
      </c>
      <c r="AL10" s="24">
        <v>14133.722106335001</v>
      </c>
      <c r="AM10" s="38">
        <v>2537.4385363618399</v>
      </c>
      <c r="AN10" s="39">
        <v>100.44751004184</v>
      </c>
      <c r="AO10" s="32">
        <f t="shared" si="25"/>
        <v>0.21881480571345779</v>
      </c>
      <c r="AP10" s="24">
        <f t="shared" si="26"/>
        <v>8857.0480107556996</v>
      </c>
      <c r="AQ10" s="24">
        <v>12348.731108293799</v>
      </c>
      <c r="AR10" s="38">
        <v>3491.6830975380999</v>
      </c>
      <c r="AS10" s="39">
        <v>43.527150975847697</v>
      </c>
      <c r="AT10" s="36">
        <f t="shared" si="27"/>
        <v>0.39422650676590193</v>
      </c>
      <c r="AU10" s="66">
        <v>11325.377023901299</v>
      </c>
      <c r="AV10" s="34">
        <f t="shared" si="28"/>
        <v>507076.44585177721</v>
      </c>
      <c r="AW10" s="26">
        <v>513615.78133759066</v>
      </c>
      <c r="AX10" s="17">
        <v>6539.3354858134298</v>
      </c>
      <c r="AY10" s="18">
        <v>44.099499473997902</v>
      </c>
      <c r="AZ10" s="29">
        <f t="shared" si="0"/>
        <v>1.2896153113222959E-2</v>
      </c>
      <c r="BA10" s="12"/>
      <c r="BB10" s="11">
        <f t="shared" si="29"/>
        <v>4.5542418956756592E-4</v>
      </c>
      <c r="BC10" s="11">
        <f t="shared" si="32"/>
        <v>6.7115924321115017E-4</v>
      </c>
      <c r="BD10" s="11">
        <f t="shared" si="30"/>
        <v>2.1573506091954187E-4</v>
      </c>
      <c r="BE10" s="11"/>
      <c r="BF10" s="11"/>
      <c r="BG10" s="11">
        <f t="shared" si="1"/>
        <v>0</v>
      </c>
      <c r="BH10" s="11"/>
      <c r="BJ10" s="12"/>
      <c r="BL10" s="11">
        <f t="shared" si="2"/>
        <v>0</v>
      </c>
      <c r="BQ10" s="11">
        <f t="shared" si="3"/>
        <v>0</v>
      </c>
      <c r="BV10" s="11">
        <f t="shared" si="4"/>
        <v>0</v>
      </c>
      <c r="CA10" s="11">
        <f t="shared" si="5"/>
        <v>0</v>
      </c>
      <c r="CF10" s="11">
        <f t="shared" si="6"/>
        <v>0</v>
      </c>
      <c r="CK10" s="11">
        <f t="shared" si="7"/>
        <v>0</v>
      </c>
      <c r="CP10" s="11">
        <f t="shared" si="8"/>
        <v>0</v>
      </c>
      <c r="CU10" s="11">
        <f t="shared" si="9"/>
        <v>0</v>
      </c>
      <c r="CZ10" s="11">
        <f t="shared" si="10"/>
        <v>0</v>
      </c>
      <c r="DE10" s="11"/>
    </row>
    <row r="11" spans="1:109" x14ac:dyDescent="0.25">
      <c r="A11" s="22" t="s">
        <v>6</v>
      </c>
      <c r="B11" s="28">
        <f t="shared" si="11"/>
        <v>116438.9855499987</v>
      </c>
      <c r="C11" s="24">
        <v>75529.012096187798</v>
      </c>
      <c r="D11" s="38">
        <v>-40909.973453810897</v>
      </c>
      <c r="E11" s="39">
        <v>29.9100919193375</v>
      </c>
      <c r="F11" s="25">
        <f t="shared" si="31"/>
        <v>-0.35134257878126413</v>
      </c>
      <c r="G11" s="24">
        <f t="shared" si="12"/>
        <v>274471.79357770458</v>
      </c>
      <c r="H11" s="24">
        <v>229833.52916790301</v>
      </c>
      <c r="I11" s="38">
        <v>-44638.264409801603</v>
      </c>
      <c r="J11" s="39">
        <v>39.4852139790219</v>
      </c>
      <c r="K11" s="32">
        <f t="shared" si="13"/>
        <v>-0.16263333957907863</v>
      </c>
      <c r="L11" s="24">
        <f t="shared" si="14"/>
        <v>306576.77999508043</v>
      </c>
      <c r="M11" s="24">
        <v>302557.71399677201</v>
      </c>
      <c r="N11" s="38">
        <v>-4019.0659983084101</v>
      </c>
      <c r="O11" s="39">
        <v>546.31490848432395</v>
      </c>
      <c r="P11" s="25">
        <f t="shared" si="15"/>
        <v>-1.3109492500941863E-2</v>
      </c>
      <c r="Q11" s="24">
        <f t="shared" si="16"/>
        <v>132370.90973082031</v>
      </c>
      <c r="R11" s="24">
        <v>195141.39963427</v>
      </c>
      <c r="S11" s="38">
        <v>62770.489903449699</v>
      </c>
      <c r="T11" s="39">
        <v>30.3820297070591</v>
      </c>
      <c r="U11" s="32">
        <f t="shared" si="17"/>
        <v>0.47420154497007783</v>
      </c>
      <c r="V11" s="24">
        <f t="shared" si="18"/>
        <v>98461.877991639209</v>
      </c>
      <c r="W11" s="24">
        <v>119348.09044843201</v>
      </c>
      <c r="X11" s="38">
        <v>20886.2124567928</v>
      </c>
      <c r="Y11" s="39">
        <v>68.399378659504094</v>
      </c>
      <c r="Z11" s="25">
        <f t="shared" si="19"/>
        <v>0.21212486378297937</v>
      </c>
      <c r="AA11" s="24">
        <f t="shared" si="20"/>
        <v>78127.359590630382</v>
      </c>
      <c r="AB11" s="24">
        <v>80858.003874073998</v>
      </c>
      <c r="AC11" s="38">
        <v>2730.6442834436102</v>
      </c>
      <c r="AD11" s="39">
        <v>417.571488993309</v>
      </c>
      <c r="AE11" s="32">
        <f t="shared" si="21"/>
        <v>3.4951191205636105E-2</v>
      </c>
      <c r="AF11" s="24">
        <f t="shared" si="22"/>
        <v>44472.994589810332</v>
      </c>
      <c r="AG11" s="24">
        <v>51025.0819168054</v>
      </c>
      <c r="AH11" s="38">
        <v>6552.0873269950698</v>
      </c>
      <c r="AI11" s="39">
        <v>171.61768856731999</v>
      </c>
      <c r="AJ11" s="25">
        <f t="shared" si="23"/>
        <v>0.14732732498513348</v>
      </c>
      <c r="AK11" s="24">
        <f t="shared" si="24"/>
        <v>35624.030104891397</v>
      </c>
      <c r="AL11" s="24">
        <v>41905.275559518101</v>
      </c>
      <c r="AM11" s="38">
        <v>6281.2454546266999</v>
      </c>
      <c r="AN11" s="39">
        <v>149.17895699905799</v>
      </c>
      <c r="AO11" s="32">
        <f t="shared" si="25"/>
        <v>0.1763204622310334</v>
      </c>
      <c r="AP11" s="24">
        <f t="shared" si="26"/>
        <v>21597.670046900217</v>
      </c>
      <c r="AQ11" s="24">
        <v>30247.773935323799</v>
      </c>
      <c r="AR11" s="38">
        <v>8650.1038884235804</v>
      </c>
      <c r="AS11" s="39">
        <v>65.991562645070701</v>
      </c>
      <c r="AT11" s="36">
        <f t="shared" si="27"/>
        <v>0.4005109750097825</v>
      </c>
      <c r="AU11" s="66">
        <v>29427.942816142</v>
      </c>
      <c r="AV11" s="34">
        <f t="shared" si="28"/>
        <v>1108142.3997410736</v>
      </c>
      <c r="AW11" s="26">
        <v>1126445.879121508</v>
      </c>
      <c r="AX11" s="17">
        <v>18303.479380434299</v>
      </c>
      <c r="AY11" s="18">
        <v>52.869215819004197</v>
      </c>
      <c r="AZ11" s="29">
        <f t="shared" si="0"/>
        <v>1.6517262930026911E-2</v>
      </c>
      <c r="BA11" s="12"/>
      <c r="BB11" s="11">
        <f t="shared" si="29"/>
        <v>1.4364018570631742E-3</v>
      </c>
      <c r="BC11" s="11">
        <f t="shared" si="32"/>
        <v>1.5077781863510609E-3</v>
      </c>
      <c r="BD11" s="11">
        <f t="shared" si="30"/>
        <v>7.1376249252352864E-5</v>
      </c>
      <c r="BE11" s="11"/>
      <c r="BF11" s="11"/>
      <c r="BG11" s="11">
        <f t="shared" si="1"/>
        <v>0</v>
      </c>
      <c r="BH11" s="11"/>
      <c r="BJ11" s="12"/>
      <c r="BL11" s="11">
        <f t="shared" si="2"/>
        <v>0</v>
      </c>
      <c r="BQ11" s="11">
        <f t="shared" si="3"/>
        <v>0</v>
      </c>
      <c r="BV11" s="11">
        <f t="shared" si="4"/>
        <v>0</v>
      </c>
      <c r="CA11" s="11">
        <f t="shared" si="5"/>
        <v>0</v>
      </c>
      <c r="CF11" s="11">
        <f t="shared" si="6"/>
        <v>0</v>
      </c>
      <c r="CK11" s="11">
        <f t="shared" si="7"/>
        <v>0</v>
      </c>
      <c r="CP11" s="11">
        <f t="shared" si="8"/>
        <v>0</v>
      </c>
      <c r="CU11" s="11">
        <f t="shared" si="9"/>
        <v>0</v>
      </c>
      <c r="CZ11" s="11">
        <f t="shared" si="10"/>
        <v>0</v>
      </c>
      <c r="DE11" s="11"/>
    </row>
    <row r="12" spans="1:109" x14ac:dyDescent="0.25">
      <c r="A12" s="22" t="s">
        <v>7</v>
      </c>
      <c r="B12" s="28">
        <f t="shared" si="11"/>
        <v>76822.0666146367</v>
      </c>
      <c r="C12" s="24">
        <v>116972.56456339</v>
      </c>
      <c r="D12" s="38">
        <v>40150.497948753298</v>
      </c>
      <c r="E12" s="39">
        <v>40.189435689325101</v>
      </c>
      <c r="F12" s="25">
        <f>D12/$B12</f>
        <v>0.52264277333439413</v>
      </c>
      <c r="G12" s="24">
        <f t="shared" si="12"/>
        <v>166999.63491092742</v>
      </c>
      <c r="H12" s="24">
        <v>113166.70932309001</v>
      </c>
      <c r="I12" s="38">
        <v>-53832.925587837402</v>
      </c>
      <c r="J12" s="39">
        <v>28.8237905499292</v>
      </c>
      <c r="K12" s="32">
        <f t="shared" si="13"/>
        <v>-0.32235355254848469</v>
      </c>
      <c r="L12" s="24">
        <f t="shared" si="14"/>
        <v>222572.0769312139</v>
      </c>
      <c r="M12" s="24">
        <v>203835.25345793201</v>
      </c>
      <c r="N12" s="38">
        <v>-18736.8234732819</v>
      </c>
      <c r="O12" s="39">
        <v>102.499020331975</v>
      </c>
      <c r="P12" s="25">
        <f t="shared" si="15"/>
        <v>-8.4183172173356371E-2</v>
      </c>
      <c r="Q12" s="24">
        <f t="shared" si="16"/>
        <v>120291.68759624509</v>
      </c>
      <c r="R12" s="24">
        <v>131005.48468462699</v>
      </c>
      <c r="S12" s="38">
        <v>10713.7970883819</v>
      </c>
      <c r="T12" s="39">
        <v>162.01228083621999</v>
      </c>
      <c r="U12" s="32">
        <f t="shared" si="17"/>
        <v>8.906514907615555E-2</v>
      </c>
      <c r="V12" s="24">
        <f t="shared" si="18"/>
        <v>105626.7050363079</v>
      </c>
      <c r="W12" s="24">
        <v>86450.207009160804</v>
      </c>
      <c r="X12" s="38">
        <v>-19176.498027147099</v>
      </c>
      <c r="Y12" s="39">
        <v>84.488443223111901</v>
      </c>
      <c r="Z12" s="25">
        <f t="shared" si="19"/>
        <v>-0.18154971340396739</v>
      </c>
      <c r="AA12" s="24">
        <f t="shared" si="20"/>
        <v>62350.900773932401</v>
      </c>
      <c r="AB12" s="24">
        <v>79130.703911940902</v>
      </c>
      <c r="AC12" s="38">
        <v>16779.803138008501</v>
      </c>
      <c r="AD12" s="39">
        <v>83.9539937634989</v>
      </c>
      <c r="AE12" s="32">
        <f t="shared" si="21"/>
        <v>0.26911885682049014</v>
      </c>
      <c r="AF12" s="24">
        <f t="shared" si="22"/>
        <v>52250.716105954947</v>
      </c>
      <c r="AG12" s="24">
        <v>52094.411017993298</v>
      </c>
      <c r="AH12" s="38">
        <v>-156.305087961646</v>
      </c>
      <c r="AI12" s="39">
        <v>6929.8387733048403</v>
      </c>
      <c r="AJ12" s="25">
        <f t="shared" si="23"/>
        <v>-2.9914439381976644E-3</v>
      </c>
      <c r="AK12" s="24">
        <f t="shared" si="24"/>
        <v>24462.100154936299</v>
      </c>
      <c r="AL12" s="24">
        <v>35249.919862126699</v>
      </c>
      <c r="AM12" s="38">
        <v>10787.8197071904</v>
      </c>
      <c r="AN12" s="39">
        <v>79.125114290789796</v>
      </c>
      <c r="AO12" s="32">
        <f t="shared" si="25"/>
        <v>0.4410013710541319</v>
      </c>
      <c r="AP12" s="24">
        <f t="shared" si="26"/>
        <v>17232.96498288172</v>
      </c>
      <c r="AQ12" s="24">
        <v>23601.340647292502</v>
      </c>
      <c r="AR12" s="38">
        <v>6368.3756644107798</v>
      </c>
      <c r="AS12" s="39">
        <v>85.382207373269907</v>
      </c>
      <c r="AT12" s="36">
        <f t="shared" si="27"/>
        <v>0.36954613850470736</v>
      </c>
      <c r="AU12" s="66">
        <v>32212.681595521299</v>
      </c>
      <c r="AV12" s="34">
        <f t="shared" si="28"/>
        <v>848608.85228010383</v>
      </c>
      <c r="AW12" s="26">
        <v>841506.59298123675</v>
      </c>
      <c r="AX12" s="17">
        <v>-7102.2592988670704</v>
      </c>
      <c r="AY12" s="18">
        <v>142.23248136961499</v>
      </c>
      <c r="AZ12" s="29">
        <f t="shared" si="0"/>
        <v>-8.3692967375772771E-3</v>
      </c>
      <c r="BA12" s="12"/>
      <c r="BB12" s="11">
        <f t="shared" si="29"/>
        <v>8.2693248987197876E-4</v>
      </c>
      <c r="BC12" s="11">
        <f t="shared" si="32"/>
        <v>1.4963166322559118E-3</v>
      </c>
      <c r="BD12" s="11">
        <f t="shared" si="30"/>
        <v>6.693839050058159E-4</v>
      </c>
      <c r="BE12" s="11"/>
      <c r="BF12" s="11"/>
      <c r="BG12" s="11">
        <f t="shared" si="1"/>
        <v>0</v>
      </c>
      <c r="BH12" s="11"/>
      <c r="BJ12" s="12"/>
      <c r="BL12" s="11">
        <f t="shared" si="2"/>
        <v>0</v>
      </c>
      <c r="BQ12" s="11">
        <f t="shared" si="3"/>
        <v>0</v>
      </c>
      <c r="BV12" s="11">
        <f t="shared" si="4"/>
        <v>0</v>
      </c>
      <c r="CA12" s="11">
        <f t="shared" si="5"/>
        <v>0</v>
      </c>
      <c r="CF12" s="11">
        <f t="shared" si="6"/>
        <v>0</v>
      </c>
      <c r="CK12" s="11">
        <f t="shared" si="7"/>
        <v>0</v>
      </c>
      <c r="CP12" s="11">
        <f t="shared" si="8"/>
        <v>0</v>
      </c>
      <c r="CU12" s="11">
        <f t="shared" si="9"/>
        <v>0</v>
      </c>
      <c r="CZ12" s="11">
        <f t="shared" si="10"/>
        <v>0</v>
      </c>
      <c r="DE12" s="11"/>
    </row>
    <row r="13" spans="1:109" x14ac:dyDescent="0.25">
      <c r="A13" s="22" t="s">
        <v>8</v>
      </c>
      <c r="B13" s="28">
        <f t="shared" si="11"/>
        <v>99784.2369794447</v>
      </c>
      <c r="C13" s="24">
        <v>59199.492773559898</v>
      </c>
      <c r="D13" s="38">
        <v>-40584.744205884803</v>
      </c>
      <c r="E13" s="39">
        <v>17.042809925068401</v>
      </c>
      <c r="F13" s="25">
        <f t="shared" si="31"/>
        <v>-0.40672500421329227</v>
      </c>
      <c r="G13" s="24">
        <f t="shared" si="12"/>
        <v>134027.05867269961</v>
      </c>
      <c r="H13" s="24">
        <v>118121.67504051</v>
      </c>
      <c r="I13" s="38">
        <v>-15905.3836321896</v>
      </c>
      <c r="J13" s="39">
        <v>54.229252524591303</v>
      </c>
      <c r="K13" s="32">
        <f t="shared" si="13"/>
        <v>-0.11867292910628813</v>
      </c>
      <c r="L13" s="24">
        <f t="shared" si="14"/>
        <v>171472.8428291725</v>
      </c>
      <c r="M13" s="24">
        <v>161071.88020699401</v>
      </c>
      <c r="N13" s="38">
        <v>-10400.9626221785</v>
      </c>
      <c r="O13" s="39">
        <v>88.749321873053603</v>
      </c>
      <c r="P13" s="25">
        <f t="shared" si="15"/>
        <v>-6.065661740116083E-2</v>
      </c>
      <c r="Q13" s="24">
        <f t="shared" si="16"/>
        <v>116325.0437957371</v>
      </c>
      <c r="R13" s="24">
        <v>138644.144710486</v>
      </c>
      <c r="S13" s="38">
        <v>22319.100914748899</v>
      </c>
      <c r="T13" s="39">
        <v>39.546307789293699</v>
      </c>
      <c r="U13" s="32">
        <f t="shared" si="17"/>
        <v>0.19186840757988877</v>
      </c>
      <c r="V13" s="24">
        <f t="shared" si="18"/>
        <v>91720.607407549134</v>
      </c>
      <c r="W13" s="24">
        <v>95099.300421920605</v>
      </c>
      <c r="X13" s="38">
        <v>3378.6930143714699</v>
      </c>
      <c r="Y13" s="39">
        <v>229.02656540203199</v>
      </c>
      <c r="Z13" s="25">
        <f t="shared" si="19"/>
        <v>3.6836792841533059E-2</v>
      </c>
      <c r="AA13" s="24">
        <f t="shared" si="20"/>
        <v>73546.952663762262</v>
      </c>
      <c r="AB13" s="24">
        <v>80324.588473647702</v>
      </c>
      <c r="AC13" s="38">
        <v>6777.6358098854398</v>
      </c>
      <c r="AD13" s="39">
        <v>100.901186300454</v>
      </c>
      <c r="AE13" s="32">
        <f t="shared" si="21"/>
        <v>9.2153863136533287E-2</v>
      </c>
      <c r="AF13" s="24">
        <f t="shared" si="22"/>
        <v>52634.887411614276</v>
      </c>
      <c r="AG13" s="24">
        <v>59392.720909020398</v>
      </c>
      <c r="AH13" s="38">
        <v>6757.8334974061199</v>
      </c>
      <c r="AI13" s="39">
        <v>85.876527077331801</v>
      </c>
      <c r="AJ13" s="25">
        <f t="shared" si="23"/>
        <v>0.12839076570181765</v>
      </c>
      <c r="AK13" s="24">
        <f t="shared" si="24"/>
        <v>30730.164454957743</v>
      </c>
      <c r="AL13" s="24">
        <v>39268.456606364503</v>
      </c>
      <c r="AM13" s="38">
        <v>8538.2921514067602</v>
      </c>
      <c r="AN13" s="39">
        <v>54.537418999331301</v>
      </c>
      <c r="AO13" s="32">
        <f t="shared" si="25"/>
        <v>0.2778472651495773</v>
      </c>
      <c r="AP13" s="24">
        <f t="shared" si="26"/>
        <v>27035.457833360699</v>
      </c>
      <c r="AQ13" s="24">
        <v>36609.271639793798</v>
      </c>
      <c r="AR13" s="38">
        <v>9573.8138064330997</v>
      </c>
      <c r="AS13" s="39">
        <v>31.070998443404399</v>
      </c>
      <c r="AT13" s="36">
        <f t="shared" si="27"/>
        <v>0.35412064650221636</v>
      </c>
      <c r="AU13" s="66">
        <v>19810.258423586001</v>
      </c>
      <c r="AV13" s="34">
        <f t="shared" si="28"/>
        <v>797277.25121310703</v>
      </c>
      <c r="AW13" s="26">
        <v>787731.52973956196</v>
      </c>
      <c r="AX13" s="17">
        <v>-9545.7214735450598</v>
      </c>
      <c r="AY13" s="18">
        <v>38.256691953518001</v>
      </c>
      <c r="AZ13" s="29">
        <f t="shared" si="0"/>
        <v>-1.197290084349033E-2</v>
      </c>
      <c r="BA13" s="12"/>
      <c r="BB13" s="11">
        <f t="shared" si="29"/>
        <v>8.3519087638705969E-4</v>
      </c>
      <c r="BC13" s="11">
        <f t="shared" si="32"/>
        <v>1.0427349479869008E-3</v>
      </c>
      <c r="BD13" s="11">
        <f t="shared" si="30"/>
        <v>2.0754394245159347E-4</v>
      </c>
      <c r="BE13" s="11"/>
      <c r="BF13" s="11"/>
      <c r="BG13" s="11">
        <f t="shared" si="1"/>
        <v>0</v>
      </c>
      <c r="BH13" s="11"/>
      <c r="BJ13" s="12"/>
      <c r="BL13" s="11">
        <f t="shared" si="2"/>
        <v>0</v>
      </c>
      <c r="BQ13" s="11">
        <f t="shared" si="3"/>
        <v>0</v>
      </c>
      <c r="BV13" s="11">
        <f t="shared" si="4"/>
        <v>0</v>
      </c>
      <c r="CA13" s="11">
        <f t="shared" si="5"/>
        <v>0</v>
      </c>
      <c r="CF13" s="11">
        <f t="shared" si="6"/>
        <v>0</v>
      </c>
      <c r="CK13" s="11">
        <f t="shared" si="7"/>
        <v>0</v>
      </c>
      <c r="CP13" s="11">
        <f t="shared" si="8"/>
        <v>0</v>
      </c>
      <c r="CU13" s="11">
        <f t="shared" si="9"/>
        <v>0</v>
      </c>
      <c r="CZ13" s="11">
        <f t="shared" si="10"/>
        <v>0</v>
      </c>
      <c r="DE13" s="11"/>
    </row>
    <row r="14" spans="1:109" x14ac:dyDescent="0.25">
      <c r="A14" s="22" t="s">
        <v>9</v>
      </c>
      <c r="B14" s="28">
        <f t="shared" si="11"/>
        <v>19980.329956083762</v>
      </c>
      <c r="C14" s="24">
        <v>10965.882691745701</v>
      </c>
      <c r="D14" s="38">
        <v>-9014.4472643380595</v>
      </c>
      <c r="E14" s="39">
        <v>74.745652895880497</v>
      </c>
      <c r="F14" s="25">
        <f t="shared" si="31"/>
        <v>-0.45116608605321218</v>
      </c>
      <c r="G14" s="24">
        <f t="shared" si="12"/>
        <v>23763.649713239967</v>
      </c>
      <c r="H14" s="24">
        <v>22745.130509049999</v>
      </c>
      <c r="I14" s="38">
        <v>-1018.51920418997</v>
      </c>
      <c r="J14" s="39">
        <v>825.53083631379502</v>
      </c>
      <c r="K14" s="32">
        <f t="shared" si="13"/>
        <v>-4.2860386198274078E-2</v>
      </c>
      <c r="L14" s="24">
        <f t="shared" si="14"/>
        <v>17155.08213442934</v>
      </c>
      <c r="M14" s="24">
        <v>24316.4712973692</v>
      </c>
      <c r="N14" s="38">
        <v>7161.3891629398604</v>
      </c>
      <c r="O14" s="39">
        <v>84.650712762471798</v>
      </c>
      <c r="P14" s="25">
        <f t="shared" si="15"/>
        <v>0.41745000734023491</v>
      </c>
      <c r="Q14" s="24">
        <f t="shared" si="16"/>
        <v>9211.2091419892095</v>
      </c>
      <c r="R14" s="24">
        <v>12912.8126894048</v>
      </c>
      <c r="S14" s="38">
        <v>3701.6035474155901</v>
      </c>
      <c r="T14" s="39">
        <v>115.366080691798</v>
      </c>
      <c r="U14" s="32">
        <f t="shared" si="17"/>
        <v>0.40185859319401029</v>
      </c>
      <c r="V14" s="24">
        <f t="shared" si="18"/>
        <v>8406.0090301207802</v>
      </c>
      <c r="W14" s="24">
        <v>8513.6050867642407</v>
      </c>
      <c r="X14" s="38">
        <v>107.59605664346</v>
      </c>
      <c r="Y14" s="39">
        <v>2965.7507425784702</v>
      </c>
      <c r="Z14" s="25">
        <f t="shared" si="19"/>
        <v>1.2799897818086691E-2</v>
      </c>
      <c r="AA14" s="24">
        <f t="shared" si="20"/>
        <v>7780.5579468058195</v>
      </c>
      <c r="AB14" s="24">
        <v>6872.6391543790296</v>
      </c>
      <c r="AC14" s="38">
        <v>-907.91879242678999</v>
      </c>
      <c r="AD14" s="39">
        <v>397.54801065194403</v>
      </c>
      <c r="AE14" s="32">
        <f t="shared" si="21"/>
        <v>-0.1166907050412138</v>
      </c>
      <c r="AF14" s="24">
        <f t="shared" si="22"/>
        <v>3464.17170744755</v>
      </c>
      <c r="AG14" s="24">
        <v>5170.5764958218997</v>
      </c>
      <c r="AH14" s="38">
        <v>1706.4047883743499</v>
      </c>
      <c r="AI14" s="39">
        <v>170.14181331071501</v>
      </c>
      <c r="AJ14" s="25">
        <f t="shared" si="23"/>
        <v>0.49258666500444709</v>
      </c>
      <c r="AK14" s="24">
        <f t="shared" si="24"/>
        <v>2860.674397833277</v>
      </c>
      <c r="AL14" s="24">
        <v>3257.8806833039498</v>
      </c>
      <c r="AM14" s="38">
        <v>397.20628547067298</v>
      </c>
      <c r="AN14" s="39">
        <v>646.75952593552199</v>
      </c>
      <c r="AO14" s="32">
        <f t="shared" si="25"/>
        <v>0.13885057515511856</v>
      </c>
      <c r="AP14" s="24">
        <f t="shared" si="26"/>
        <v>2350.0554440922501</v>
      </c>
      <c r="AQ14" s="24">
        <v>3961.7756277171502</v>
      </c>
      <c r="AR14" s="38">
        <v>1611.7201836249001</v>
      </c>
      <c r="AS14" s="39">
        <v>129.45601026058199</v>
      </c>
      <c r="AT14" s="36">
        <f t="shared" si="27"/>
        <v>0.68582219524929344</v>
      </c>
      <c r="AU14" s="66">
        <v>2350.3993902439001</v>
      </c>
      <c r="AV14" s="34">
        <f t="shared" si="28"/>
        <v>94971.739376526151</v>
      </c>
      <c r="AW14" s="26">
        <v>98716.774040007105</v>
      </c>
      <c r="AX14" s="17">
        <v>3745.0346634809498</v>
      </c>
      <c r="AY14" s="18">
        <v>78.322979316815307</v>
      </c>
      <c r="AZ14" s="29">
        <f t="shared" si="0"/>
        <v>3.9433148092964145E-2</v>
      </c>
      <c r="BA14" s="12"/>
      <c r="BB14" s="11">
        <f t="shared" si="29"/>
        <v>9.5515802968293428E-5</v>
      </c>
      <c r="BC14" s="11">
        <f t="shared" si="32"/>
        <v>1.9554885511752218E-4</v>
      </c>
      <c r="BD14" s="11">
        <f t="shared" si="30"/>
        <v>1.0003306397265987E-4</v>
      </c>
      <c r="BE14" s="11"/>
      <c r="BF14" s="11"/>
      <c r="BG14" s="11">
        <f t="shared" si="1"/>
        <v>0</v>
      </c>
      <c r="BH14" s="11"/>
      <c r="BJ14" s="12"/>
      <c r="BL14" s="11">
        <f t="shared" si="2"/>
        <v>0</v>
      </c>
      <c r="BQ14" s="11">
        <f t="shared" si="3"/>
        <v>0</v>
      </c>
      <c r="BV14" s="11">
        <f t="shared" si="4"/>
        <v>0</v>
      </c>
      <c r="CA14" s="11">
        <f t="shared" si="5"/>
        <v>0</v>
      </c>
      <c r="CF14" s="11">
        <f t="shared" si="6"/>
        <v>0</v>
      </c>
      <c r="CK14" s="11">
        <f t="shared" si="7"/>
        <v>0</v>
      </c>
      <c r="CP14" s="11">
        <f t="shared" si="8"/>
        <v>0</v>
      </c>
      <c r="CU14" s="11">
        <f t="shared" si="9"/>
        <v>0</v>
      </c>
      <c r="CZ14" s="11">
        <f t="shared" si="10"/>
        <v>0</v>
      </c>
      <c r="DE14" s="11"/>
    </row>
    <row r="15" spans="1:109" x14ac:dyDescent="0.25">
      <c r="A15" s="22" t="s">
        <v>10</v>
      </c>
      <c r="B15" s="28">
        <f t="shared" si="11"/>
        <v>73477.674217055508</v>
      </c>
      <c r="C15" s="24">
        <v>44796.317722344204</v>
      </c>
      <c r="D15" s="38">
        <v>-28681.356494711301</v>
      </c>
      <c r="E15" s="39">
        <v>30.287805040301102</v>
      </c>
      <c r="F15" s="25">
        <f t="shared" si="31"/>
        <v>-0.3903411042922455</v>
      </c>
      <c r="G15" s="24">
        <f t="shared" si="12"/>
        <v>81685.49081515937</v>
      </c>
      <c r="H15" s="24">
        <v>90732.007846961598</v>
      </c>
      <c r="I15" s="38">
        <v>9046.5170318022301</v>
      </c>
      <c r="J15" s="39">
        <v>100.708974042268</v>
      </c>
      <c r="K15" s="32">
        <f t="shared" si="13"/>
        <v>0.11074815051638714</v>
      </c>
      <c r="L15" s="24">
        <f t="shared" si="14"/>
        <v>114524.88003259516</v>
      </c>
      <c r="M15" s="24">
        <v>114322.874124699</v>
      </c>
      <c r="N15" s="38">
        <v>-202.005907896162</v>
      </c>
      <c r="O15" s="39">
        <v>4446.6735461684102</v>
      </c>
      <c r="P15" s="25">
        <f t="shared" si="15"/>
        <v>-1.763860462797854E-3</v>
      </c>
      <c r="Q15" s="24">
        <f t="shared" si="16"/>
        <v>73430.375548261582</v>
      </c>
      <c r="R15" s="24">
        <v>71440.591536769105</v>
      </c>
      <c r="S15" s="38">
        <v>-1989.78401149247</v>
      </c>
      <c r="T15" s="39">
        <v>446.79187652509898</v>
      </c>
      <c r="U15" s="32">
        <f t="shared" si="17"/>
        <v>-2.709756005789047E-2</v>
      </c>
      <c r="V15" s="24">
        <f t="shared" si="18"/>
        <v>69695.206845761757</v>
      </c>
      <c r="W15" s="24">
        <v>79406.287469927702</v>
      </c>
      <c r="X15" s="38">
        <v>9711.0806241659502</v>
      </c>
      <c r="Y15" s="39">
        <v>87.971523908206805</v>
      </c>
      <c r="Z15" s="25">
        <f t="shared" si="19"/>
        <v>0.13933642015952338</v>
      </c>
      <c r="AA15" s="24">
        <f t="shared" si="20"/>
        <v>44840.402348765012</v>
      </c>
      <c r="AB15" s="24">
        <v>46809.439893151699</v>
      </c>
      <c r="AC15" s="38">
        <v>1969.0375443866899</v>
      </c>
      <c r="AD15" s="39">
        <v>350.993592060553</v>
      </c>
      <c r="AE15" s="32">
        <f t="shared" si="21"/>
        <v>4.3912129268414576E-2</v>
      </c>
      <c r="AF15" s="24">
        <f t="shared" si="22"/>
        <v>16431.318592721102</v>
      </c>
      <c r="AG15" s="24">
        <v>27466.0133965147</v>
      </c>
      <c r="AH15" s="38">
        <v>11034.6948037936</v>
      </c>
      <c r="AI15" s="39">
        <v>45.346742398477602</v>
      </c>
      <c r="AJ15" s="25">
        <f t="shared" si="23"/>
        <v>0.6715647768330566</v>
      </c>
      <c r="AK15" s="24">
        <f t="shared" si="24"/>
        <v>7274.1481577713203</v>
      </c>
      <c r="AL15" s="24">
        <v>10835.2575627145</v>
      </c>
      <c r="AM15" s="38">
        <v>3561.1094049431799</v>
      </c>
      <c r="AN15" s="39">
        <v>91.049246002731707</v>
      </c>
      <c r="AO15" s="32">
        <f t="shared" si="25"/>
        <v>0.48955689761950705</v>
      </c>
      <c r="AP15" s="24">
        <f t="shared" si="26"/>
        <v>2502.4937064753394</v>
      </c>
      <c r="AQ15" s="24">
        <v>5338.5886240625896</v>
      </c>
      <c r="AR15" s="38">
        <v>2836.0949175872502</v>
      </c>
      <c r="AS15" s="39">
        <v>56.100663287354699</v>
      </c>
      <c r="AT15" s="36">
        <f t="shared" si="27"/>
        <v>1.1333075125218894</v>
      </c>
      <c r="AU15" s="66">
        <v>10763.781841792001</v>
      </c>
      <c r="AV15" s="34">
        <f t="shared" si="28"/>
        <v>483861.9897797312</v>
      </c>
      <c r="AW15" s="26">
        <v>491147.37756007898</v>
      </c>
      <c r="AX15" s="17">
        <v>7285.3877803477699</v>
      </c>
      <c r="AY15" s="18">
        <v>75.370367696695595</v>
      </c>
      <c r="AZ15" s="29">
        <f t="shared" si="0"/>
        <v>1.5056747449131727E-2</v>
      </c>
      <c r="BA15" s="12"/>
      <c r="BB15" s="11">
        <f t="shared" si="29"/>
        <v>4.8483494902029634E-4</v>
      </c>
      <c r="BC15" s="11">
        <f t="shared" si="32"/>
        <v>6.1706610722467303E-4</v>
      </c>
      <c r="BD15" s="11">
        <f t="shared" si="30"/>
        <v>1.3223120186012238E-4</v>
      </c>
      <c r="BE15" s="11"/>
      <c r="BF15" s="11"/>
      <c r="BG15" s="11">
        <f t="shared" si="1"/>
        <v>0</v>
      </c>
      <c r="BH15" s="11"/>
      <c r="BJ15" s="12"/>
      <c r="BL15" s="11">
        <f t="shared" si="2"/>
        <v>0</v>
      </c>
      <c r="BQ15" s="11">
        <f t="shared" si="3"/>
        <v>0</v>
      </c>
      <c r="BV15" s="11">
        <f t="shared" si="4"/>
        <v>0</v>
      </c>
      <c r="CA15" s="11">
        <f t="shared" si="5"/>
        <v>0</v>
      </c>
      <c r="CF15" s="11">
        <f t="shared" si="6"/>
        <v>0</v>
      </c>
      <c r="CK15" s="11">
        <f t="shared" si="7"/>
        <v>0</v>
      </c>
      <c r="CP15" s="11">
        <f t="shared" si="8"/>
        <v>0</v>
      </c>
      <c r="CU15" s="11">
        <f t="shared" si="9"/>
        <v>0</v>
      </c>
      <c r="CZ15" s="11">
        <f t="shared" si="10"/>
        <v>0</v>
      </c>
      <c r="DE15" s="11"/>
    </row>
    <row r="16" spans="1:109" x14ac:dyDescent="0.25">
      <c r="A16" s="22" t="s">
        <v>11</v>
      </c>
      <c r="B16" s="28">
        <f t="shared" si="11"/>
        <v>79990.668074541201</v>
      </c>
      <c r="C16" s="24">
        <v>38885.447893748496</v>
      </c>
      <c r="D16" s="38">
        <v>-41105.220180792698</v>
      </c>
      <c r="E16" s="39">
        <v>26.532892344089401</v>
      </c>
      <c r="F16" s="25">
        <f>D16/$B16</f>
        <v>-0.51387519532263215</v>
      </c>
      <c r="G16" s="24">
        <f t="shared" si="12"/>
        <v>97498.7093537607</v>
      </c>
      <c r="H16" s="24">
        <v>91785.534003972498</v>
      </c>
      <c r="I16" s="38">
        <v>-5713.1753497882</v>
      </c>
      <c r="J16" s="39">
        <v>256.48974853375302</v>
      </c>
      <c r="K16" s="32">
        <f t="shared" si="13"/>
        <v>-5.8597445931912046E-2</v>
      </c>
      <c r="L16" s="24">
        <f t="shared" si="14"/>
        <v>101506.76747148638</v>
      </c>
      <c r="M16" s="24">
        <v>108889.118690143</v>
      </c>
      <c r="N16" s="38">
        <v>7382.3512186566204</v>
      </c>
      <c r="O16" s="39">
        <v>200.830276850031</v>
      </c>
      <c r="P16" s="25">
        <f t="shared" si="15"/>
        <v>7.2727675233381361E-2</v>
      </c>
      <c r="Q16" s="24">
        <f t="shared" si="16"/>
        <v>82376.268392427213</v>
      </c>
      <c r="R16" s="24">
        <v>94729.577352837907</v>
      </c>
      <c r="S16" s="38">
        <v>12353.308960410701</v>
      </c>
      <c r="T16" s="39">
        <v>110.3491501492</v>
      </c>
      <c r="U16" s="32">
        <f t="shared" si="17"/>
        <v>0.14996198785749235</v>
      </c>
      <c r="V16" s="24">
        <f t="shared" si="18"/>
        <v>53798.346877789409</v>
      </c>
      <c r="W16" s="24">
        <v>55908.114992868599</v>
      </c>
      <c r="X16" s="38">
        <v>2109.76811507919</v>
      </c>
      <c r="Y16" s="39">
        <v>557.78729640409199</v>
      </c>
      <c r="Z16" s="25">
        <f t="shared" si="19"/>
        <v>3.9216225730352425E-2</v>
      </c>
      <c r="AA16" s="24">
        <f t="shared" si="20"/>
        <v>25137.338639452501</v>
      </c>
      <c r="AB16" s="24">
        <v>41594.238182155001</v>
      </c>
      <c r="AC16" s="38">
        <v>16456.8995427025</v>
      </c>
      <c r="AD16" s="39">
        <v>55.477780213640798</v>
      </c>
      <c r="AE16" s="32">
        <f t="shared" si="21"/>
        <v>0.65467947019951256</v>
      </c>
      <c r="AF16" s="24">
        <f t="shared" si="22"/>
        <v>14731.683137401022</v>
      </c>
      <c r="AG16" s="24">
        <v>20711.729234643401</v>
      </c>
      <c r="AH16" s="38">
        <v>5980.0460972423798</v>
      </c>
      <c r="AI16" s="39">
        <v>85.086851285091399</v>
      </c>
      <c r="AJ16" s="25">
        <f t="shared" si="23"/>
        <v>0.40593094770414573</v>
      </c>
      <c r="AK16" s="24">
        <f t="shared" si="24"/>
        <v>8590.8460083562495</v>
      </c>
      <c r="AL16" s="24">
        <v>12815.1048952563</v>
      </c>
      <c r="AM16" s="38">
        <v>4224.2588869000501</v>
      </c>
      <c r="AN16" s="39">
        <v>97.134126552651296</v>
      </c>
      <c r="AO16" s="32">
        <f t="shared" si="25"/>
        <v>0.4917162853101017</v>
      </c>
      <c r="AP16" s="24">
        <f t="shared" si="26"/>
        <v>8564.1405132853215</v>
      </c>
      <c r="AQ16" s="24">
        <v>11462.6469773157</v>
      </c>
      <c r="AR16" s="38">
        <v>2898.5064640303799</v>
      </c>
      <c r="AS16" s="39">
        <v>94.068815620802397</v>
      </c>
      <c r="AT16" s="36">
        <f t="shared" si="27"/>
        <v>0.33844685984939232</v>
      </c>
      <c r="AU16" s="66">
        <v>20924.580491132299</v>
      </c>
      <c r="AV16" s="34">
        <f t="shared" si="28"/>
        <v>472194.76810292754</v>
      </c>
      <c r="AW16" s="26">
        <v>476781.51172851369</v>
      </c>
      <c r="AX16" s="17">
        <v>4586.7436255861503</v>
      </c>
      <c r="AY16" s="18">
        <v>141.58276349156799</v>
      </c>
      <c r="AZ16" s="29">
        <f t="shared" si="0"/>
        <v>9.713668882892719E-3</v>
      </c>
      <c r="BA16" s="12"/>
      <c r="BB16" s="11">
        <f t="shared" si="29"/>
        <v>3.6557251587510109E-4</v>
      </c>
      <c r="BC16" s="11">
        <f t="shared" si="32"/>
        <v>4.9442722229287028E-4</v>
      </c>
      <c r="BD16" s="11">
        <f t="shared" si="30"/>
        <v>1.2885477372037712E-4</v>
      </c>
      <c r="BE16" s="11"/>
      <c r="BF16" s="11"/>
      <c r="BG16" s="11">
        <f t="shared" si="1"/>
        <v>0</v>
      </c>
      <c r="BH16" s="11"/>
      <c r="BJ16" s="12"/>
      <c r="BL16" s="11">
        <f t="shared" si="2"/>
        <v>0</v>
      </c>
      <c r="BQ16" s="11">
        <f t="shared" si="3"/>
        <v>0</v>
      </c>
      <c r="BV16" s="11">
        <f t="shared" si="4"/>
        <v>0</v>
      </c>
      <c r="CA16" s="11">
        <f t="shared" si="5"/>
        <v>0</v>
      </c>
      <c r="CF16" s="11">
        <f t="shared" si="6"/>
        <v>0</v>
      </c>
      <c r="CK16" s="11">
        <f t="shared" si="7"/>
        <v>0</v>
      </c>
      <c r="CP16" s="11">
        <f t="shared" si="8"/>
        <v>0</v>
      </c>
      <c r="CU16" s="11">
        <f t="shared" si="9"/>
        <v>0</v>
      </c>
      <c r="CZ16" s="11">
        <f t="shared" si="10"/>
        <v>0</v>
      </c>
      <c r="DE16" s="11"/>
    </row>
    <row r="17" spans="1:109" x14ac:dyDescent="0.25">
      <c r="A17" s="22" t="s">
        <v>12</v>
      </c>
      <c r="B17" s="28">
        <f>C17-D17</f>
        <v>20424.741482692301</v>
      </c>
      <c r="C17" s="24">
        <v>18997.0334706457</v>
      </c>
      <c r="D17" s="38">
        <v>-1427.7080120466001</v>
      </c>
      <c r="E17" s="39">
        <v>233.10438710153599</v>
      </c>
      <c r="F17" s="25">
        <f t="shared" si="31"/>
        <v>-6.9900909798854688E-2</v>
      </c>
      <c r="G17" s="24">
        <f>H17-I17</f>
        <v>31137.709848745497</v>
      </c>
      <c r="H17" s="24">
        <v>24898.308976122298</v>
      </c>
      <c r="I17" s="38">
        <v>-6239.4008726231996</v>
      </c>
      <c r="J17" s="39">
        <v>65.308892184620206</v>
      </c>
      <c r="K17" s="32">
        <f t="shared" si="13"/>
        <v>-0.20038085340674397</v>
      </c>
      <c r="L17" s="24">
        <f>M17-N17</f>
        <v>47265.594339438903</v>
      </c>
      <c r="M17" s="24">
        <v>37138.260752153401</v>
      </c>
      <c r="N17" s="38">
        <v>-10127.3335872855</v>
      </c>
      <c r="O17" s="39">
        <v>50.403956311061798</v>
      </c>
      <c r="P17" s="25">
        <f t="shared" si="15"/>
        <v>-0.21426438678747659</v>
      </c>
      <c r="Q17" s="24">
        <f>R17-S17</f>
        <v>16470.533985890204</v>
      </c>
      <c r="R17" s="24">
        <v>34095.687129110403</v>
      </c>
      <c r="S17" s="38">
        <v>17625.153143220199</v>
      </c>
      <c r="T17" s="39">
        <v>26.136614936049</v>
      </c>
      <c r="U17" s="32">
        <f t="shared" si="17"/>
        <v>1.0701021083056033</v>
      </c>
      <c r="V17" s="24">
        <f>W17-X17</f>
        <v>10810.088270606557</v>
      </c>
      <c r="W17" s="24">
        <v>11648.074192817799</v>
      </c>
      <c r="X17" s="38">
        <v>837.98592221124295</v>
      </c>
      <c r="Y17" s="39">
        <v>320.36097883683101</v>
      </c>
      <c r="Z17" s="25">
        <f t="shared" si="19"/>
        <v>7.7518878776391659E-2</v>
      </c>
      <c r="AA17" s="24">
        <f>AB17-AC17</f>
        <v>12301.782780846772</v>
      </c>
      <c r="AB17" s="24">
        <v>11323.8200247844</v>
      </c>
      <c r="AC17" s="38">
        <v>-977.96275606237202</v>
      </c>
      <c r="AD17" s="39">
        <v>243.22600555094499</v>
      </c>
      <c r="AE17" s="32">
        <f t="shared" si="21"/>
        <v>-7.94976446491161E-2</v>
      </c>
      <c r="AF17" s="24">
        <f>AG17-AH17</f>
        <v>10271.14703963751</v>
      </c>
      <c r="AG17" s="24">
        <v>10137.087966066299</v>
      </c>
      <c r="AH17" s="38">
        <v>-134.05907357121001</v>
      </c>
      <c r="AI17" s="39">
        <v>1635.4711973184301</v>
      </c>
      <c r="AJ17" s="25">
        <f t="shared" si="23"/>
        <v>-1.3052006076230921E-2</v>
      </c>
      <c r="AK17" s="24">
        <f>AL17-AM17</f>
        <v>4643.5815325324202</v>
      </c>
      <c r="AL17" s="24">
        <v>7867.2641857037997</v>
      </c>
      <c r="AM17" s="38">
        <v>3223.68265317138</v>
      </c>
      <c r="AN17" s="39">
        <v>61.269956098432502</v>
      </c>
      <c r="AO17" s="32">
        <f t="shared" si="25"/>
        <v>0.69422333399050173</v>
      </c>
      <c r="AP17" s="24">
        <f>AQ17-AR17</f>
        <v>6783.2065116232689</v>
      </c>
      <c r="AQ17" s="24">
        <v>7733.73019872029</v>
      </c>
      <c r="AR17" s="38">
        <v>950.52368709702102</v>
      </c>
      <c r="AS17" s="39">
        <v>119.38964872592599</v>
      </c>
      <c r="AT17" s="36">
        <f t="shared" si="27"/>
        <v>0.14012896193979418</v>
      </c>
      <c r="AU17" s="66">
        <v>2692.4286165109802</v>
      </c>
      <c r="AV17" s="34">
        <f>AW17-AX17</f>
        <v>160108.38559736789</v>
      </c>
      <c r="AW17" s="26">
        <v>163839.26663980004</v>
      </c>
      <c r="AX17" s="17">
        <v>3730.88104243216</v>
      </c>
      <c r="AY17" s="18">
        <v>52.564619083803898</v>
      </c>
      <c r="AZ17" s="29">
        <f t="shared" si="0"/>
        <v>2.3302221357814342E-2</v>
      </c>
      <c r="BA17" s="12"/>
      <c r="BB17" s="11">
        <f t="shared" si="29"/>
        <v>1.9464554497972131E-4</v>
      </c>
      <c r="BC17" s="11">
        <f t="shared" si="32"/>
        <v>2.5632433244027197E-4</v>
      </c>
      <c r="BD17" s="11">
        <f t="shared" si="30"/>
        <v>6.1678802012465894E-5</v>
      </c>
      <c r="BE17" s="11"/>
      <c r="BF17" s="11"/>
      <c r="BG17" s="11">
        <f t="shared" si="1"/>
        <v>0</v>
      </c>
      <c r="BH17" s="11"/>
      <c r="BJ17" s="12"/>
      <c r="BL17" s="11">
        <f t="shared" si="2"/>
        <v>0</v>
      </c>
      <c r="BQ17" s="11">
        <f t="shared" si="3"/>
        <v>0</v>
      </c>
      <c r="BV17" s="11">
        <f t="shared" si="4"/>
        <v>0</v>
      </c>
      <c r="CA17" s="11">
        <f t="shared" si="5"/>
        <v>0</v>
      </c>
      <c r="CF17" s="11">
        <f t="shared" si="6"/>
        <v>0</v>
      </c>
      <c r="CK17" s="11">
        <f t="shared" si="7"/>
        <v>0</v>
      </c>
      <c r="CP17" s="11">
        <f t="shared" si="8"/>
        <v>0</v>
      </c>
      <c r="CU17" s="11">
        <f t="shared" si="9"/>
        <v>0</v>
      </c>
      <c r="CZ17" s="11">
        <f t="shared" si="10"/>
        <v>0</v>
      </c>
      <c r="DE17" s="11"/>
    </row>
    <row r="18" spans="1:109" x14ac:dyDescent="0.25">
      <c r="A18" s="22" t="s">
        <v>13</v>
      </c>
      <c r="B18" s="28">
        <f t="shared" si="11"/>
        <v>50445.01406419195</v>
      </c>
      <c r="C18" s="24">
        <v>46713.5640641922</v>
      </c>
      <c r="D18" s="38">
        <v>-3731.4499999997502</v>
      </c>
      <c r="E18" s="39">
        <v>239.32422102158901</v>
      </c>
      <c r="F18" s="25">
        <f>D18/$B18</f>
        <v>-7.3970640492862796E-2</v>
      </c>
      <c r="G18" s="24">
        <f t="shared" si="12"/>
        <v>64060.177156684782</v>
      </c>
      <c r="H18" s="24">
        <v>69777.003472178505</v>
      </c>
      <c r="I18" s="38">
        <v>5716.8263154937204</v>
      </c>
      <c r="J18" s="39">
        <v>151.659454185931</v>
      </c>
      <c r="K18" s="32">
        <f t="shared" si="13"/>
        <v>8.9241500246103528E-2</v>
      </c>
      <c r="L18" s="24">
        <f t="shared" si="14"/>
        <v>99809.315223829442</v>
      </c>
      <c r="M18" s="24">
        <v>90789.835800472807</v>
      </c>
      <c r="N18" s="38">
        <v>-9019.4794233566299</v>
      </c>
      <c r="O18" s="39">
        <v>106.99175380332299</v>
      </c>
      <c r="P18" s="25">
        <f t="shared" si="15"/>
        <v>-9.0367110556061933E-2</v>
      </c>
      <c r="Q18" s="24">
        <f t="shared" si="16"/>
        <v>92687.010497105803</v>
      </c>
      <c r="R18" s="24">
        <v>77649.163992231799</v>
      </c>
      <c r="S18" s="38">
        <v>-15037.846504874</v>
      </c>
      <c r="T18" s="39">
        <v>74.6372853239655</v>
      </c>
      <c r="U18" s="32">
        <f t="shared" si="17"/>
        <v>-0.16224330059003861</v>
      </c>
      <c r="V18" s="24">
        <f t="shared" si="18"/>
        <v>88573.497821369339</v>
      </c>
      <c r="W18" s="24">
        <v>85738.613901830206</v>
      </c>
      <c r="X18" s="38">
        <v>-2834.8839195391402</v>
      </c>
      <c r="Y18" s="39">
        <v>427.97848717256102</v>
      </c>
      <c r="Z18" s="25">
        <f t="shared" si="19"/>
        <v>-3.2006006189982408E-2</v>
      </c>
      <c r="AA18" s="24">
        <f>AB18-AC18</f>
        <v>54446.615190663499</v>
      </c>
      <c r="AB18" s="24">
        <v>64758.258249770697</v>
      </c>
      <c r="AC18" s="38">
        <v>10311.6430591072</v>
      </c>
      <c r="AD18" s="39">
        <v>86.397831052319205</v>
      </c>
      <c r="AE18" s="32">
        <f t="shared" si="21"/>
        <v>0.18938997443638039</v>
      </c>
      <c r="AF18" s="24">
        <f t="shared" si="22"/>
        <v>30615.846964487533</v>
      </c>
      <c r="AG18" s="24">
        <v>34294.026408537902</v>
      </c>
      <c r="AH18" s="38">
        <v>3678.17944405037</v>
      </c>
      <c r="AI18" s="39">
        <v>177.55901421916599</v>
      </c>
      <c r="AJ18" s="25">
        <f t="shared" si="23"/>
        <v>0.12013972529706031</v>
      </c>
      <c r="AK18" s="24">
        <f t="shared" si="24"/>
        <v>18048.985274856888</v>
      </c>
      <c r="AL18" s="24">
        <v>23432.416372870899</v>
      </c>
      <c r="AM18" s="38">
        <v>5383.4310980140099</v>
      </c>
      <c r="AN18" s="39">
        <v>102.391949644031</v>
      </c>
      <c r="AO18" s="32">
        <f t="shared" si="25"/>
        <v>0.29826779821873922</v>
      </c>
      <c r="AP18" s="24">
        <f t="shared" si="26"/>
        <v>7815.2903462942504</v>
      </c>
      <c r="AQ18" s="24">
        <v>13919.9783542893</v>
      </c>
      <c r="AR18" s="38">
        <v>6104.6880079950497</v>
      </c>
      <c r="AS18" s="39">
        <v>55.676722959100701</v>
      </c>
      <c r="AT18" s="36">
        <f t="shared" si="27"/>
        <v>0.78112107644083739</v>
      </c>
      <c r="AU18" s="66">
        <v>9119.6586161717496</v>
      </c>
      <c r="AV18" s="34">
        <f t="shared" si="28"/>
        <v>506501.75228787109</v>
      </c>
      <c r="AW18" s="26">
        <v>507072.86011245725</v>
      </c>
      <c r="AX18" s="17">
        <v>571.10782458614904</v>
      </c>
      <c r="AY18" s="18">
        <v>831.21812172613102</v>
      </c>
      <c r="AZ18" s="29">
        <f t="shared" si="0"/>
        <v>1.1275535020490097E-3</v>
      </c>
      <c r="BA18" s="12"/>
      <c r="BB18" s="11">
        <f t="shared" si="29"/>
        <v>2.5161239318549633E-4</v>
      </c>
      <c r="BC18" s="11">
        <f t="shared" si="32"/>
        <v>5.0391705008223653E-4</v>
      </c>
      <c r="BD18" s="11">
        <f t="shared" si="30"/>
        <v>2.5230468236259185E-4</v>
      </c>
      <c r="BE18" s="11"/>
      <c r="BF18" s="11"/>
      <c r="BG18" s="11">
        <f t="shared" si="1"/>
        <v>0</v>
      </c>
      <c r="BH18" s="11"/>
      <c r="BJ18" s="12"/>
      <c r="BL18" s="11">
        <f t="shared" si="2"/>
        <v>0</v>
      </c>
      <c r="BQ18" s="11">
        <f t="shared" si="3"/>
        <v>0</v>
      </c>
      <c r="BV18" s="11">
        <f t="shared" si="4"/>
        <v>0</v>
      </c>
      <c r="CA18" s="11">
        <f t="shared" si="5"/>
        <v>0</v>
      </c>
      <c r="CF18" s="11">
        <f t="shared" si="6"/>
        <v>0</v>
      </c>
      <c r="CK18" s="11">
        <f t="shared" si="7"/>
        <v>0</v>
      </c>
      <c r="CP18" s="11">
        <f t="shared" si="8"/>
        <v>0</v>
      </c>
      <c r="CU18" s="11">
        <f t="shared" si="9"/>
        <v>0</v>
      </c>
      <c r="CZ18" s="11">
        <f t="shared" si="10"/>
        <v>0</v>
      </c>
      <c r="DE18" s="11"/>
    </row>
    <row r="19" spans="1:109" ht="15.75" thickBot="1" x14ac:dyDescent="0.3">
      <c r="A19" s="23" t="s">
        <v>14</v>
      </c>
      <c r="B19" s="69" t="s">
        <v>15</v>
      </c>
      <c r="C19" s="70" t="s">
        <v>15</v>
      </c>
      <c r="D19" s="71" t="s">
        <v>15</v>
      </c>
      <c r="E19" s="72" t="s">
        <v>15</v>
      </c>
      <c r="F19" s="73" t="s">
        <v>15</v>
      </c>
      <c r="G19" s="70">
        <f t="shared" si="12"/>
        <v>1601.549057151562</v>
      </c>
      <c r="H19" s="70">
        <v>2339.7733412977</v>
      </c>
      <c r="I19" s="71">
        <v>738.22428414613796</v>
      </c>
      <c r="J19" s="71">
        <v>166.899314528101</v>
      </c>
      <c r="K19" s="74">
        <f t="shared" si="13"/>
        <v>0.46094390980386707</v>
      </c>
      <c r="L19" s="70">
        <f t="shared" si="14"/>
        <v>3746.6989190836703</v>
      </c>
      <c r="M19" s="70">
        <v>2089.61947112302</v>
      </c>
      <c r="N19" s="71">
        <v>-1657.07944796065</v>
      </c>
      <c r="O19" s="72">
        <v>62.567365575082597</v>
      </c>
      <c r="P19" s="75">
        <f t="shared" si="15"/>
        <v>-0.44227718419550022</v>
      </c>
      <c r="Q19" s="70">
        <f t="shared" si="16"/>
        <v>1711.8760506233141</v>
      </c>
      <c r="R19" s="70">
        <v>2319.7402621583201</v>
      </c>
      <c r="S19" s="71">
        <v>607.86421153500601</v>
      </c>
      <c r="T19" s="71">
        <v>165.404765496046</v>
      </c>
      <c r="U19" s="74">
        <f t="shared" si="17"/>
        <v>0.35508657961169299</v>
      </c>
      <c r="V19" s="76">
        <f t="shared" si="18"/>
        <v>1171.795804443223</v>
      </c>
      <c r="W19" s="70">
        <v>1972.3393326513601</v>
      </c>
      <c r="X19" s="71">
        <v>800.54352820813699</v>
      </c>
      <c r="Y19" s="72">
        <v>77.5575027350867</v>
      </c>
      <c r="Z19" s="75">
        <f t="shared" si="19"/>
        <v>0.68317664662446376</v>
      </c>
      <c r="AA19" s="70">
        <v>391.12380446932002</v>
      </c>
      <c r="AB19" s="70" t="s">
        <v>15</v>
      </c>
      <c r="AC19" s="71">
        <f>-391.12380446932</f>
        <v>-391.12380446932002</v>
      </c>
      <c r="AD19" s="71">
        <v>95.526765357851602</v>
      </c>
      <c r="AE19" s="74">
        <f t="shared" si="21"/>
        <v>-1</v>
      </c>
      <c r="AF19" s="76">
        <f t="shared" si="22"/>
        <v>1184.42959146301</v>
      </c>
      <c r="AG19" s="70">
        <v>1184.42959146301</v>
      </c>
      <c r="AH19" s="71"/>
      <c r="AI19" s="72"/>
      <c r="AJ19" s="75">
        <f t="shared" si="23"/>
        <v>0</v>
      </c>
      <c r="AK19" s="70">
        <v>1244.5929943290901</v>
      </c>
      <c r="AL19" s="70" t="s">
        <v>15</v>
      </c>
      <c r="AM19" s="71">
        <v>-1244.5929943290901</v>
      </c>
      <c r="AN19" s="71">
        <v>96.197508937542906</v>
      </c>
      <c r="AO19" s="74">
        <f t="shared" si="25"/>
        <v>-1</v>
      </c>
      <c r="AP19" s="76">
        <f t="shared" si="26"/>
        <v>446.33002220353001</v>
      </c>
      <c r="AQ19" s="70">
        <v>1566.1218596706999</v>
      </c>
      <c r="AR19" s="71">
        <v>1119.7918374671699</v>
      </c>
      <c r="AS19" s="72">
        <v>95.514959767375402</v>
      </c>
      <c r="AT19" s="77">
        <f t="shared" si="27"/>
        <v>2.5088875535164785</v>
      </c>
      <c r="AU19" s="67">
        <v>1186.76109215017</v>
      </c>
      <c r="AV19" s="35">
        <f t="shared" si="28"/>
        <v>11498.396339064469</v>
      </c>
      <c r="AW19" s="30">
        <v>11472.023820048529</v>
      </c>
      <c r="AX19" s="43">
        <v>-26.3725190159394</v>
      </c>
      <c r="AY19" s="44">
        <v>6619.5419090224004</v>
      </c>
      <c r="AZ19" s="31">
        <f t="shared" si="0"/>
        <v>-2.2935823603802753E-3</v>
      </c>
      <c r="BA19" s="12"/>
      <c r="BB19" s="11">
        <f t="shared" si="29"/>
        <v>-9.5297749794553965E-5</v>
      </c>
      <c r="BC19" s="11">
        <f t="shared" si="32"/>
        <v>3.8315580241032876E-5</v>
      </c>
      <c r="BD19" s="11">
        <f t="shared" si="30"/>
        <v>1.3361333007466669E-4</v>
      </c>
      <c r="BE19" s="11"/>
      <c r="BF19" s="11"/>
      <c r="BG19" s="11"/>
      <c r="BH19" s="11"/>
      <c r="BJ19" s="12"/>
      <c r="BL19" s="11"/>
      <c r="BQ19" s="11"/>
      <c r="BV19" s="11"/>
      <c r="CA19" s="11"/>
      <c r="CF19" s="11"/>
      <c r="CK19" s="11"/>
      <c r="CP19" s="11"/>
      <c r="CU19" s="11"/>
      <c r="CZ19" s="11"/>
      <c r="DE19" s="11"/>
    </row>
    <row r="20" spans="1:109" s="4" customFormat="1" ht="15.75" thickBot="1" x14ac:dyDescent="0.3">
      <c r="A20" s="62" t="s">
        <v>43</v>
      </c>
      <c r="B20" s="46">
        <f>C20-D20</f>
        <v>1309174.389036549</v>
      </c>
      <c r="C20" s="47">
        <v>1066833.97778905</v>
      </c>
      <c r="D20" s="19">
        <v>-242340.411247499</v>
      </c>
      <c r="E20" s="20">
        <v>18.373218826990499</v>
      </c>
      <c r="F20" s="48">
        <f>D20/$B20</f>
        <v>-0.18510934316843974</v>
      </c>
      <c r="G20" s="47">
        <f>H20-I20</f>
        <v>1834648.007775191</v>
      </c>
      <c r="H20" s="47">
        <v>1630992.4622120301</v>
      </c>
      <c r="I20" s="19">
        <v>-203655.54556316099</v>
      </c>
      <c r="J20" s="20">
        <v>24.659823478289798</v>
      </c>
      <c r="K20" s="50">
        <f t="shared" si="13"/>
        <v>-0.11100524171398221</v>
      </c>
      <c r="L20" s="58">
        <f>M20-N20</f>
        <v>2242494.5120466538</v>
      </c>
      <c r="M20" s="58">
        <v>2228157.7301328001</v>
      </c>
      <c r="N20" s="59">
        <v>-14336.7819138535</v>
      </c>
      <c r="O20" s="60">
        <v>379.40876001543398</v>
      </c>
      <c r="P20" s="61">
        <f t="shared" si="15"/>
        <v>-6.3932294312590192E-3</v>
      </c>
      <c r="Q20" s="47">
        <f>R20-S20</f>
        <v>1579026.012738541</v>
      </c>
      <c r="R20" s="47">
        <v>1710662.53559717</v>
      </c>
      <c r="S20" s="19">
        <v>131636.522858629</v>
      </c>
      <c r="T20" s="20">
        <v>38.700264110221497</v>
      </c>
      <c r="U20" s="50">
        <f t="shared" si="17"/>
        <v>8.3365645528745133E-2</v>
      </c>
      <c r="V20" s="58">
        <f>W20-X20</f>
        <v>1405635.3587809359</v>
      </c>
      <c r="W20" s="58">
        <v>1389192.27892343</v>
      </c>
      <c r="X20" s="59">
        <v>-16443.079857505902</v>
      </c>
      <c r="Y20" s="60">
        <v>281.78980606347397</v>
      </c>
      <c r="Z20" s="61">
        <f t="shared" si="19"/>
        <v>-1.1697969715109099E-2</v>
      </c>
      <c r="AA20" s="47">
        <f>AB20-AC20</f>
        <v>995638.85838587116</v>
      </c>
      <c r="AB20" s="47">
        <v>1089300.9896738101</v>
      </c>
      <c r="AC20" s="19">
        <v>93662.131287938901</v>
      </c>
      <c r="AD20" s="20">
        <v>43.051338649793898</v>
      </c>
      <c r="AE20" s="50">
        <f t="shared" si="21"/>
        <v>9.4072394321555369E-2</v>
      </c>
      <c r="AF20" s="58">
        <f>AG20-AH20</f>
        <v>615578.22030261275</v>
      </c>
      <c r="AG20" s="58">
        <v>693218.827905435</v>
      </c>
      <c r="AH20" s="59">
        <v>77640.607602822303</v>
      </c>
      <c r="AI20" s="60">
        <v>43.225039281288403</v>
      </c>
      <c r="AJ20" s="61">
        <f t="shared" si="23"/>
        <v>0.1261263070104314</v>
      </c>
      <c r="AK20" s="47">
        <f>AL20-AM20</f>
        <v>356214.10930064297</v>
      </c>
      <c r="AL20" s="47">
        <v>468985.56934340199</v>
      </c>
      <c r="AM20" s="19">
        <v>112771.460042759</v>
      </c>
      <c r="AN20" s="20">
        <v>23.113881390733599</v>
      </c>
      <c r="AO20" s="50">
        <f t="shared" si="25"/>
        <v>0.31658336123789088</v>
      </c>
      <c r="AP20" s="58">
        <f>AQ20-AR20</f>
        <v>240956.07866856401</v>
      </c>
      <c r="AQ20" s="47">
        <v>350169.08615019801</v>
      </c>
      <c r="AR20" s="19">
        <v>109213.00748163401</v>
      </c>
      <c r="AS20" s="20">
        <v>14.980282252776799</v>
      </c>
      <c r="AT20" s="50">
        <f t="shared" si="27"/>
        <v>0.45324860897930247</v>
      </c>
      <c r="AU20" s="68">
        <v>260476.87426276499</v>
      </c>
      <c r="AV20" s="46">
        <f>AW20-AX20</f>
        <v>10579365.535102282</v>
      </c>
      <c r="AW20" s="47">
        <v>10627513.441214835</v>
      </c>
      <c r="AX20" s="19">
        <v>48147.906112553203</v>
      </c>
      <c r="AY20" s="20">
        <v>52.695751257700103</v>
      </c>
      <c r="AZ20" s="45">
        <f t="shared" si="0"/>
        <v>4.551114710310244E-3</v>
      </c>
      <c r="BA20" s="12"/>
      <c r="BB20" s="11">
        <f t="shared" si="29"/>
        <v>1.1933280155062675E-2</v>
      </c>
      <c r="BC20" s="11">
        <f t="shared" si="32"/>
        <v>1.6512487083673477E-2</v>
      </c>
      <c r="BD20" s="11">
        <f t="shared" si="30"/>
        <v>4.5792106684530154E-3</v>
      </c>
      <c r="BE20" s="11"/>
      <c r="BF20" s="11"/>
      <c r="BG20" s="11">
        <f>SUM(B20,D20)-C20</f>
        <v>0</v>
      </c>
      <c r="BH20" s="11"/>
      <c r="BJ20" s="12"/>
      <c r="BL20" s="11">
        <f>SUM(G20,I20)-H20</f>
        <v>0</v>
      </c>
      <c r="BQ20" s="11">
        <f>SUM(L20,N20)-M20</f>
        <v>0</v>
      </c>
      <c r="BV20" s="11">
        <f>SUM(Q20,S20)-R20</f>
        <v>0</v>
      </c>
      <c r="CA20" s="11">
        <f>SUM(V20,X20)-W20</f>
        <v>0</v>
      </c>
      <c r="CF20" s="11">
        <f>SUM(AA20,AC20)-AB20</f>
        <v>0</v>
      </c>
      <c r="CK20" s="11">
        <f>SUM(AF20,AH20)-AG20</f>
        <v>0</v>
      </c>
      <c r="CP20" s="11">
        <f>SUM(AK20,AM20)-AL20</f>
        <v>0</v>
      </c>
      <c r="CU20" s="11">
        <f>SUM(AP20,AR20)-AQ20</f>
        <v>0</v>
      </c>
      <c r="CZ20" s="11">
        <f>SUM(AV20,AX20)-AW20</f>
        <v>0</v>
      </c>
      <c r="DE20" s="11"/>
    </row>
    <row r="21" spans="1:109" x14ac:dyDescent="0.25">
      <c r="B21" s="11">
        <f>SUM(B6:B19)-B20</f>
        <v>0</v>
      </c>
      <c r="C21" s="11">
        <f t="shared" ref="C21" si="33">SUM(C6:C19)-C20</f>
        <v>0</v>
      </c>
      <c r="D21" s="11">
        <f>SUM(D6:D19)-D20</f>
        <v>0</v>
      </c>
      <c r="E21" s="11"/>
      <c r="F21" s="11"/>
      <c r="G21" s="11">
        <f>SUM(G6:G19)-G20</f>
        <v>3.9581209421157837E-9</v>
      </c>
      <c r="H21" s="11">
        <f>SUM(H6:H19)-H20</f>
        <v>3.7252902984619141E-9</v>
      </c>
      <c r="I21" s="11">
        <f t="shared" ref="I21" si="34">SUM(I6:I19)-I20</f>
        <v>0</v>
      </c>
      <c r="J21" s="11"/>
      <c r="K21" s="11"/>
      <c r="L21" s="11">
        <f>SUM(L6:L19)-L20</f>
        <v>0</v>
      </c>
      <c r="M21" s="11">
        <f t="shared" ref="M21" si="35">SUM(M6:M19)-M20</f>
        <v>0</v>
      </c>
      <c r="N21" s="11">
        <f t="shared" ref="N21" si="36">SUM(N6:N19)-N20</f>
        <v>-8.0035533756017685E-11</v>
      </c>
      <c r="O21" s="11"/>
      <c r="P21" s="11"/>
      <c r="Q21" s="11">
        <f>SUM(Q6:Q19)-Q20</f>
        <v>-3.9581209421157837E-9</v>
      </c>
      <c r="R21" s="11">
        <f>SUM(R6:R19)-R20</f>
        <v>-4.8894435167312622E-9</v>
      </c>
      <c r="S21" s="11">
        <f t="shared" ref="S21" si="37">SUM(S6:S19)-S20</f>
        <v>-4.6566128730773926E-10</v>
      </c>
      <c r="T21" s="11"/>
      <c r="U21" s="11"/>
      <c r="V21" s="11">
        <f>SUM(V6:V19)-V20</f>
        <v>2.5611370801925659E-9</v>
      </c>
      <c r="W21" s="11">
        <f t="shared" ref="W21" si="38">SUM(W6:W19)-W20</f>
        <v>2.7939677238464355E-9</v>
      </c>
      <c r="X21" s="11">
        <f t="shared" ref="X21" si="39">SUM(X6:X19)-X20</f>
        <v>5.8207660913467407E-11</v>
      </c>
      <c r="Y21" s="11"/>
      <c r="Z21" s="11"/>
      <c r="AA21" s="11">
        <f>SUM(AA6:AA19)-AA20</f>
        <v>0</v>
      </c>
      <c r="AB21" s="11">
        <f>SUM(AB6:AB19)-AB20</f>
        <v>0</v>
      </c>
      <c r="AC21" s="11">
        <f t="shared" ref="AC21" si="40">SUM(AC6:AC19)-AC20</f>
        <v>0</v>
      </c>
      <c r="AD21" s="11"/>
      <c r="AE21" s="11"/>
      <c r="AF21" s="11">
        <f>SUM(AF6:AF19)-AF20</f>
        <v>0</v>
      </c>
      <c r="AG21" s="11">
        <f t="shared" ref="AG21" si="41">SUM(AG6:AG19)-AG20</f>
        <v>0</v>
      </c>
      <c r="AH21" s="11">
        <f t="shared" ref="AH21" si="42">SUM(AH6:AH19)-AH20</f>
        <v>0</v>
      </c>
      <c r="AI21" s="11"/>
      <c r="AJ21" s="11"/>
      <c r="AK21" s="11">
        <f>SUM(AK6:AK19)-AK20</f>
        <v>0</v>
      </c>
      <c r="AL21" s="11">
        <f>SUM(AL6:AL19)-AL20</f>
        <v>0</v>
      </c>
      <c r="AM21" s="11">
        <f t="shared" ref="AM21" si="43">SUM(AM6:AM19)-AM20</f>
        <v>0</v>
      </c>
      <c r="AN21" s="11"/>
      <c r="AO21" s="11"/>
      <c r="AP21" s="11">
        <f t="shared" ref="AP21" si="44">SUM(AP6:AP19)-AP20</f>
        <v>-5.2386894822120667E-10</v>
      </c>
      <c r="AQ21" s="11">
        <f t="shared" ref="AQ21" si="45">SUM(AQ6:AQ19)-AQ20</f>
        <v>0</v>
      </c>
      <c r="AR21" s="11"/>
      <c r="AS21" s="11"/>
      <c r="AT21" s="11"/>
      <c r="AU21" s="11"/>
      <c r="AV21" s="11">
        <f>SUM(AV6:AV19)-AV20</f>
        <v>2.4214386940002441E-8</v>
      </c>
      <c r="AW21" s="11">
        <f>SUM(AW6:AW19)-AW20</f>
        <v>2.6077032089233398E-8</v>
      </c>
      <c r="AX21" s="11">
        <f>SUM(AX6:AX19)-AX20</f>
        <v>-1.4551915228366852E-10</v>
      </c>
      <c r="AY21" s="11"/>
      <c r="AZ21" s="11"/>
    </row>
    <row r="22" spans="1:109" x14ac:dyDescent="0.25">
      <c r="A22" s="89" t="s">
        <v>45</v>
      </c>
    </row>
    <row r="23" spans="1:109" x14ac:dyDescent="0.25">
      <c r="A23" s="3" t="s">
        <v>46</v>
      </c>
    </row>
    <row r="24" spans="1:109" x14ac:dyDescent="0.25">
      <c r="A24" s="3" t="s">
        <v>47</v>
      </c>
    </row>
    <row r="25" spans="1:109" x14ac:dyDescent="0.25">
      <c r="A25" s="3" t="s">
        <v>48</v>
      </c>
      <c r="L25" s="4"/>
      <c r="V25" s="4"/>
      <c r="AF25" s="4"/>
    </row>
    <row r="26" spans="1:109" x14ac:dyDescent="0.25">
      <c r="A26" s="3"/>
      <c r="B26" s="40"/>
      <c r="C26" s="40"/>
      <c r="D26" s="40"/>
      <c r="L26" s="4"/>
      <c r="M26" s="4"/>
      <c r="N26" s="4"/>
      <c r="O26" s="4"/>
      <c r="P26" s="4"/>
      <c r="V26" s="4"/>
      <c r="W26" s="4"/>
      <c r="X26" s="4"/>
      <c r="Y26" s="4"/>
      <c r="Z26" s="4"/>
      <c r="AF26" s="4"/>
      <c r="AG26" s="4"/>
      <c r="AH26" s="4"/>
      <c r="AI26" s="4"/>
      <c r="AJ26" s="4"/>
      <c r="AP26" s="4"/>
      <c r="AQ26" s="4"/>
      <c r="AR26" s="4"/>
      <c r="AS26" s="4"/>
      <c r="AT26" s="4"/>
      <c r="AU26" s="4"/>
      <c r="AV26" s="4"/>
      <c r="AW26" s="4"/>
      <c r="AX26" s="4"/>
      <c r="AY26" s="4"/>
      <c r="AZ26" s="4"/>
      <c r="BA26" s="4"/>
      <c r="BB26" s="4"/>
      <c r="BC26" s="4"/>
      <c r="BD26" s="4"/>
      <c r="BE26" s="4"/>
      <c r="BF26" s="4"/>
      <c r="BG26" s="4"/>
      <c r="BH26" s="4"/>
      <c r="BI26" s="3"/>
      <c r="BJ26" s="3"/>
      <c r="BK26" s="3"/>
      <c r="BL26" s="3"/>
    </row>
    <row r="27" spans="1:109" x14ac:dyDescent="0.25">
      <c r="A27" s="5" t="s">
        <v>16</v>
      </c>
    </row>
    <row r="28" spans="1:109" x14ac:dyDescent="0.25">
      <c r="A28" s="49" t="s">
        <v>27</v>
      </c>
    </row>
    <row r="29" spans="1:109" x14ac:dyDescent="0.25">
      <c r="A29" s="5" t="s">
        <v>39</v>
      </c>
    </row>
    <row r="30" spans="1:109" x14ac:dyDescent="0.25">
      <c r="A30" s="5" t="s">
        <v>38</v>
      </c>
    </row>
    <row r="31" spans="1:109" x14ac:dyDescent="0.25">
      <c r="A31" s="5" t="s">
        <v>37</v>
      </c>
    </row>
    <row r="32" spans="1:109" x14ac:dyDescent="0.25">
      <c r="A32" s="5" t="s">
        <v>17</v>
      </c>
    </row>
    <row r="33" spans="1:1" x14ac:dyDescent="0.25">
      <c r="A33" s="5" t="s">
        <v>18</v>
      </c>
    </row>
    <row r="34" spans="1:1" x14ac:dyDescent="0.25">
      <c r="A34" s="6"/>
    </row>
    <row r="35" spans="1:1" x14ac:dyDescent="0.25">
      <c r="A35" s="5" t="s">
        <v>19</v>
      </c>
    </row>
  </sheetData>
  <mergeCells count="12">
    <mergeCell ref="A1:AV1"/>
    <mergeCell ref="AV4:AZ4"/>
    <mergeCell ref="AP4:AT4"/>
    <mergeCell ref="AK4:AO4"/>
    <mergeCell ref="B4:F4"/>
    <mergeCell ref="B3:AZ3"/>
    <mergeCell ref="AA4:AE4"/>
    <mergeCell ref="AF4:AJ4"/>
    <mergeCell ref="G4:K4"/>
    <mergeCell ref="L4:P4"/>
    <mergeCell ref="Q4:U4"/>
    <mergeCell ref="V4:Z4"/>
  </mergeCells>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2020-01-10T16:29:40Z</dcterms:created>
  <dcterms:modified xsi:type="dcterms:W3CDTF">2020-01-14T10:48:12Z</dcterms:modified>
</cp:coreProperties>
</file>