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FISEAPPS\FISEPRO\New_Content\sample_NFI\HR\Originals_more_recent\Tabular_data\Info_level_B\Topic_GrowStock\Data_for_CBM\"/>
    </mc:Choice>
  </mc:AlternateContent>
  <bookViews>
    <workbookView xWindow="0" yWindow="0" windowWidth="28800" windowHeight="12300"/>
  </bookViews>
  <sheets>
    <sheet name="Growing Stock" sheetId="1" r:id="rId1"/>
    <sheet name="GrowStock Calculation Detail" sheetId="2" r:id="rId2"/>
  </sheets>
  <definedNames>
    <definedName name="_xlnm._FilterDatabase" localSheetId="0" hidden="1">'Growing Stock'!$A$4:$S$4</definedName>
  </definedNames>
  <calcPr calcId="162913"/>
</workbook>
</file>

<file path=xl/calcChain.xml><?xml version="1.0" encoding="utf-8"?>
<calcChain xmlns="http://schemas.openxmlformats.org/spreadsheetml/2006/main">
  <c r="W40" i="2" l="1"/>
  <c r="R29" i="2"/>
  <c r="X23" i="1" l="1"/>
  <c r="X22" i="1"/>
  <c r="X21" i="1"/>
  <c r="X20" i="1"/>
  <c r="V24" i="1"/>
  <c r="V23" i="1"/>
  <c r="V22" i="1"/>
  <c r="V21" i="1"/>
  <c r="V20" i="1"/>
  <c r="U24" i="1" l="1"/>
  <c r="U23" i="1"/>
  <c r="X24" i="1" l="1"/>
  <c r="T39" i="2"/>
  <c r="Q39" i="2"/>
  <c r="P39" i="2"/>
  <c r="O39" i="2"/>
  <c r="N39" i="2"/>
  <c r="M39" i="2"/>
  <c r="L39" i="2"/>
  <c r="K39" i="2"/>
  <c r="J39" i="2"/>
  <c r="I39" i="2"/>
  <c r="H39" i="2"/>
  <c r="G39" i="2"/>
  <c r="F39" i="2"/>
  <c r="E39" i="2"/>
  <c r="D39" i="2"/>
  <c r="C39" i="2"/>
  <c r="R39" i="2" s="1"/>
  <c r="V39" i="2" s="1"/>
  <c r="W39" i="2" s="1"/>
  <c r="T38" i="2"/>
  <c r="Q38" i="2"/>
  <c r="P38" i="2"/>
  <c r="O38" i="2"/>
  <c r="N38" i="2"/>
  <c r="M38" i="2"/>
  <c r="L38" i="2"/>
  <c r="K38" i="2"/>
  <c r="J38" i="2"/>
  <c r="I38" i="2"/>
  <c r="H38" i="2"/>
  <c r="G38" i="2"/>
  <c r="F38" i="2"/>
  <c r="E38" i="2"/>
  <c r="D38" i="2"/>
  <c r="C38" i="2"/>
  <c r="R38" i="2" s="1"/>
  <c r="V38" i="2" s="1"/>
  <c r="W38" i="2" s="1"/>
  <c r="T37" i="2"/>
  <c r="Q37" i="2"/>
  <c r="P37" i="2"/>
  <c r="O37" i="2"/>
  <c r="N37" i="2"/>
  <c r="M37" i="2"/>
  <c r="L37" i="2"/>
  <c r="K37" i="2"/>
  <c r="J37" i="2"/>
  <c r="I37" i="2"/>
  <c r="R37" i="2" s="1"/>
  <c r="V37" i="2" s="1"/>
  <c r="W37" i="2" s="1"/>
  <c r="H37" i="2"/>
  <c r="G37" i="2"/>
  <c r="F37" i="2"/>
  <c r="E37" i="2"/>
  <c r="D37" i="2"/>
  <c r="C37" i="2"/>
  <c r="T36" i="2"/>
  <c r="Q36" i="2"/>
  <c r="P36" i="2"/>
  <c r="O36" i="2"/>
  <c r="N36" i="2"/>
  <c r="M36" i="2"/>
  <c r="L36" i="2"/>
  <c r="K36" i="2"/>
  <c r="J36" i="2"/>
  <c r="I36" i="2"/>
  <c r="H36" i="2"/>
  <c r="G36" i="2"/>
  <c r="F36" i="2"/>
  <c r="E36" i="2"/>
  <c r="D36" i="2"/>
  <c r="C36" i="2"/>
  <c r="R36" i="2" s="1"/>
  <c r="V36" i="2" s="1"/>
  <c r="W36" i="2" s="1"/>
  <c r="T35" i="2"/>
  <c r="Q35" i="2"/>
  <c r="P35" i="2"/>
  <c r="O35" i="2"/>
  <c r="N35" i="2"/>
  <c r="M35" i="2"/>
  <c r="L35" i="2"/>
  <c r="K35" i="2"/>
  <c r="J35" i="2"/>
  <c r="I35" i="2"/>
  <c r="H35" i="2"/>
  <c r="G35" i="2"/>
  <c r="F35" i="2"/>
  <c r="E35" i="2"/>
  <c r="D35" i="2"/>
  <c r="C35" i="2"/>
  <c r="R35" i="2" s="1"/>
  <c r="V35" i="2" s="1"/>
  <c r="W35" i="2" s="1"/>
  <c r="T34" i="2"/>
  <c r="Q34" i="2"/>
  <c r="P34" i="2"/>
  <c r="O34" i="2"/>
  <c r="N34" i="2"/>
  <c r="M34" i="2"/>
  <c r="L34" i="2"/>
  <c r="K34" i="2"/>
  <c r="J34" i="2"/>
  <c r="R34" i="2" s="1"/>
  <c r="V34" i="2" s="1"/>
  <c r="W34" i="2" s="1"/>
  <c r="I34" i="2"/>
  <c r="H34" i="2"/>
  <c r="G34" i="2"/>
  <c r="F34" i="2"/>
  <c r="E34" i="2"/>
  <c r="D34" i="2"/>
  <c r="C34" i="2"/>
  <c r="T33" i="2"/>
  <c r="Q33" i="2"/>
  <c r="P33" i="2"/>
  <c r="O33" i="2"/>
  <c r="N33" i="2"/>
  <c r="M33" i="2"/>
  <c r="L33" i="2"/>
  <c r="K33" i="2"/>
  <c r="J33" i="2"/>
  <c r="I33" i="2"/>
  <c r="H33" i="2"/>
  <c r="G33" i="2"/>
  <c r="F33" i="2"/>
  <c r="E33" i="2"/>
  <c r="D33" i="2"/>
  <c r="C33" i="2"/>
  <c r="R33" i="2" s="1"/>
  <c r="V33" i="2" s="1"/>
  <c r="W33" i="2" s="1"/>
  <c r="T32" i="2"/>
  <c r="Q32" i="2"/>
  <c r="P32" i="2"/>
  <c r="O32" i="2"/>
  <c r="N32" i="2"/>
  <c r="M32" i="2"/>
  <c r="L32" i="2"/>
  <c r="K32" i="2"/>
  <c r="J32" i="2"/>
  <c r="I32" i="2"/>
  <c r="H32" i="2"/>
  <c r="G32" i="2"/>
  <c r="F32" i="2"/>
  <c r="E32" i="2"/>
  <c r="D32" i="2"/>
  <c r="C32" i="2"/>
  <c r="R32" i="2" s="1"/>
  <c r="V32" i="2" s="1"/>
  <c r="W32" i="2" s="1"/>
  <c r="T31" i="2"/>
  <c r="Q31" i="2"/>
  <c r="P31" i="2"/>
  <c r="O31" i="2"/>
  <c r="N31" i="2"/>
  <c r="M31" i="2"/>
  <c r="L31" i="2"/>
  <c r="K31" i="2"/>
  <c r="J31" i="2"/>
  <c r="I31" i="2"/>
  <c r="H31" i="2"/>
  <c r="G31" i="2"/>
  <c r="F31" i="2"/>
  <c r="E31" i="2"/>
  <c r="D31" i="2"/>
  <c r="C31" i="2"/>
  <c r="R31" i="2" s="1"/>
  <c r="V31" i="2" s="1"/>
  <c r="W31" i="2" s="1"/>
  <c r="T30" i="2"/>
  <c r="Q30" i="2"/>
  <c r="P30" i="2"/>
  <c r="O30" i="2"/>
  <c r="N30" i="2"/>
  <c r="M30" i="2"/>
  <c r="L30" i="2"/>
  <c r="K30" i="2"/>
  <c r="J30" i="2"/>
  <c r="I30" i="2"/>
  <c r="H30" i="2"/>
  <c r="G30" i="2"/>
  <c r="F30" i="2"/>
  <c r="E30" i="2"/>
  <c r="D30" i="2"/>
  <c r="C30" i="2"/>
  <c r="R30" i="2" s="1"/>
  <c r="V30" i="2" s="1"/>
  <c r="W30" i="2" s="1"/>
  <c r="T29" i="2"/>
  <c r="T40" i="2" s="1"/>
  <c r="Q29" i="2"/>
  <c r="P29" i="2"/>
  <c r="O29" i="2"/>
  <c r="N29" i="2"/>
  <c r="M29" i="2"/>
  <c r="L29" i="2"/>
  <c r="K29" i="2"/>
  <c r="J29" i="2"/>
  <c r="I29" i="2"/>
  <c r="H29" i="2"/>
  <c r="G29" i="2"/>
  <c r="F29" i="2"/>
  <c r="E29" i="2"/>
  <c r="D29" i="2"/>
  <c r="C29" i="2"/>
  <c r="Q40" i="2" s="1"/>
  <c r="V15" i="1"/>
  <c r="V14" i="1"/>
  <c r="V13" i="1"/>
  <c r="V12" i="1"/>
  <c r="V11" i="1"/>
  <c r="V10" i="1"/>
  <c r="V9" i="1"/>
  <c r="V8" i="1"/>
  <c r="V7" i="1"/>
  <c r="V6" i="1"/>
  <c r="V16" i="1" s="1"/>
  <c r="V5" i="1"/>
  <c r="U16" i="1"/>
  <c r="R40" i="2" l="1"/>
  <c r="V29" i="2"/>
  <c r="V40" i="2" l="1"/>
  <c r="W29" i="2"/>
</calcChain>
</file>

<file path=xl/sharedStrings.xml><?xml version="1.0" encoding="utf-8"?>
<sst xmlns="http://schemas.openxmlformats.org/spreadsheetml/2006/main" count="156" uniqueCount="62">
  <si>
    <t>Total</t>
  </si>
  <si>
    <t>ha</t>
  </si>
  <si>
    <t>EVEN-AGED FORESTS</t>
  </si>
  <si>
    <t>High forest</t>
  </si>
  <si>
    <t>Coppice</t>
  </si>
  <si>
    <t>MANAGAMENT TYPE</t>
  </si>
  <si>
    <t>Other broadleaves</t>
  </si>
  <si>
    <t>Other conifers</t>
  </si>
  <si>
    <t>UNEVEN AGED FORESTS</t>
  </si>
  <si>
    <t>Overall total</t>
  </si>
  <si>
    <t>FOREST TYPE
(MAIN SPECIES)</t>
  </si>
  <si>
    <t>Mixed - European silver fir
(Abies alba Mill.) &amp;
Common beech
(Fagus sylvatica L.)</t>
  </si>
  <si>
    <t>Other broadleaves
(mainly beech)</t>
  </si>
  <si>
    <t>Definition:</t>
  </si>
  <si>
    <t>If the category 'Cultures &amp; Plantations' is included or not considered is unclear.</t>
  </si>
  <si>
    <t>Value adding steps:</t>
  </si>
  <si>
    <t>Table formated</t>
  </si>
  <si>
    <t>Table Quality checked: Totals calculated</t>
  </si>
  <si>
    <t>JRC value adding: 2019-09</t>
  </si>
  <si>
    <t>Common beech
(Fagus sylvatica L.)</t>
  </si>
  <si>
    <t>Pedunculate oak
(Quercus robur L.)</t>
  </si>
  <si>
    <t>Sessile oak
(Quercus petraea (Matt.) Liebl.)</t>
  </si>
  <si>
    <t>Common hornbeam
(Carpinus betulus L.)</t>
  </si>
  <si>
    <t>All Age Classes</t>
  </si>
  <si>
    <t>Interpretation of 'Definitions applying' added</t>
  </si>
  <si>
    <t>Species</t>
  </si>
  <si>
    <t>Type</t>
  </si>
  <si>
    <t>Original ID</t>
  </si>
  <si>
    <t>m3/ha</t>
  </si>
  <si>
    <t>GROWING STOCK DENSITY (in m3/ha) - AGE CLASSES (Age class 1 (1-10 years), Age class 2 (11-20 years) ….  Age class 15 (more than 140 years))</t>
  </si>
  <si>
    <t>GROWING STOCK</t>
  </si>
  <si>
    <t xml:space="preserve">Remarks: </t>
  </si>
  <si>
    <t>Minimum diameter (cm) at breast height of trees included in growing stock: 10 cm</t>
  </si>
  <si>
    <t>Minimum diameter (cm) at the top end of stem for calculation of growing stock: 7 cm</t>
  </si>
  <si>
    <t>Minimum diameter (cm) of branches included in growing stock: 7 cm</t>
  </si>
  <si>
    <t>Stumps are included in growing stock.</t>
  </si>
  <si>
    <t>Total Area</t>
  </si>
  <si>
    <t>Total
Growing Stock</t>
  </si>
  <si>
    <t>m3</t>
  </si>
  <si>
    <t>FOREST TYPE (MAIN SPECIES)</t>
  </si>
  <si>
    <t>GROWING STOCK (in m3) Calculation - AGE CLASSES</t>
  </si>
  <si>
    <t>Growing Stock calculated by multiplying all values separately</t>
  </si>
  <si>
    <t>Growing Stock calculated by using Averages</t>
  </si>
  <si>
    <t>GROWING STOCK Density (in m3/ha) - AGE CLASSES</t>
  </si>
  <si>
    <t>Average (original)</t>
  </si>
  <si>
    <t>Common beech (Fagus sylvatica L.)</t>
  </si>
  <si>
    <t>Pedunculate oak (Quercus robur L.)</t>
  </si>
  <si>
    <t>Sessile oak (Quercus petraea ( Matt.) Liebl.)</t>
  </si>
  <si>
    <t>Common hornbeam (Carpinus betulus L.)</t>
  </si>
  <si>
    <t>Area (in ha) - AGE CLASSES</t>
  </si>
  <si>
    <t>Sum (original)</t>
  </si>
  <si>
    <t>Growing Stock (in m3) - AGE CLASSES: all values calculated separately</t>
  </si>
  <si>
    <t>Sum Cells C29-Q39</t>
  </si>
  <si>
    <r>
      <t xml:space="preserve">JRC Calculation by multiplying each cell of GS Density table with the Area table and then summing up all Growing Stock values
</t>
    </r>
    <r>
      <rPr>
        <b/>
        <sz val="11"/>
        <color theme="2" tint="-0.499984740745262"/>
        <rFont val="Calibri"/>
        <family val="2"/>
        <scheme val="minor"/>
      </rPr>
      <t>(see Sheet: 'GrowStock Calculation Detail')</t>
    </r>
  </si>
  <si>
    <t>JRC Growing Stock calculation based on
Totals of GS Density and Area</t>
  </si>
  <si>
    <t>Columns with Growing Stock calculation added</t>
  </si>
  <si>
    <t>Sheet 'GrowStock Calculation Detail' with precise Growing Stock calculation added</t>
  </si>
  <si>
    <t>It is likely that this table summarizes the figures of Growing Stock Density for the 'Area of Managed Forests' in Croatia as seen under the reporting for the Kyoto Protocol (High forests, Coppice, Cultures &amp; Plantations, Maquies &amp; Shrubs), however reduced by the area portion of 'Maquies &amp; Shrubs.</t>
  </si>
  <si>
    <t>Sum (calculated from all values on the left)</t>
  </si>
  <si>
    <t>Sum (calculated from average values above)</t>
  </si>
  <si>
    <t>Difference of both calculation methods</t>
  </si>
  <si>
    <t>Difference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</si>
</sst>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0"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color theme="1"/>
      <name val="Calibri"/>
      <family val="2"/>
      <scheme val="minor"/>
    </font>
    <font>
      <b/>
      <sz val="12"/>
      <color theme="1"/>
      <name val="Calibri"/>
      <family val="2"/>
      <scheme val="minor"/>
    </font>
    <font>
      <sz val="11"/>
      <color rgb="FF000000"/>
      <name val="Calibri"/>
      <family val="2"/>
    </font>
    <font>
      <b/>
      <sz val="14"/>
      <color theme="1"/>
      <name val="Calibri"/>
      <family val="2"/>
      <scheme val="minor"/>
    </font>
    <font>
      <b/>
      <sz val="11"/>
      <color theme="2" tint="-0.49998474074526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5">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7" fillId="0" borderId="0" applyNumberFormat="0" applyBorder="0" applyAlignment="0"/>
  </cellStyleXfs>
  <cellXfs count="167">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horizontal="center"/>
    </xf>
    <xf numFmtId="3" fontId="0" fillId="0" borderId="0" xfId="0" applyNumberFormat="1"/>
    <xf numFmtId="0" fontId="0" fillId="0" borderId="3"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9" xfId="0" applyBorder="1"/>
    <xf numFmtId="0" fontId="0" fillId="0" borderId="20" xfId="0" applyBorder="1"/>
    <xf numFmtId="0" fontId="0" fillId="0" borderId="21" xfId="0" applyBorder="1"/>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Fill="1" applyBorder="1" applyAlignment="1">
      <alignment horizontal="left" vertical="center" wrapText="1"/>
    </xf>
    <xf numFmtId="0" fontId="7" fillId="0" borderId="0" xfId="4" applyFill="1" applyProtection="1"/>
    <xf numFmtId="0" fontId="5" fillId="0" borderId="23" xfId="0" applyFont="1" applyBorder="1" applyAlignment="1">
      <alignment horizontal="center" vertical="center"/>
    </xf>
    <xf numFmtId="0" fontId="5" fillId="0" borderId="37" xfId="0" applyFont="1" applyBorder="1" applyAlignment="1">
      <alignment horizontal="center" vertical="center"/>
    </xf>
    <xf numFmtId="0" fontId="5" fillId="0" borderId="22" xfId="0" applyFont="1" applyBorder="1" applyAlignment="1">
      <alignment vertical="center" wrapText="1"/>
    </xf>
    <xf numFmtId="0" fontId="5" fillId="0" borderId="24" xfId="0" applyFont="1" applyBorder="1" applyAlignment="1">
      <alignment vertical="center" wrapText="1"/>
    </xf>
    <xf numFmtId="0" fontId="5" fillId="0" borderId="29" xfId="0" applyFont="1" applyBorder="1" applyAlignment="1">
      <alignment vertical="center" wrapText="1"/>
    </xf>
    <xf numFmtId="0" fontId="0" fillId="0" borderId="0" xfId="0" applyAlignment="1">
      <alignment vertical="top"/>
    </xf>
    <xf numFmtId="0" fontId="5" fillId="0" borderId="4" xfId="0" applyFont="1" applyBorder="1" applyAlignment="1">
      <alignment vertical="top" wrapText="1"/>
    </xf>
    <xf numFmtId="0" fontId="0" fillId="0" borderId="2" xfId="0" applyBorder="1" applyAlignment="1">
      <alignment horizontal="center"/>
    </xf>
    <xf numFmtId="0" fontId="0" fillId="0" borderId="31" xfId="0" applyBorder="1" applyAlignment="1">
      <alignment horizontal="center"/>
    </xf>
    <xf numFmtId="0" fontId="6" fillId="0" borderId="4" xfId="0" applyFont="1" applyBorder="1"/>
    <xf numFmtId="0" fontId="5" fillId="0" borderId="4" xfId="0" applyFont="1" applyBorder="1" applyAlignment="1">
      <alignment horizontal="center" vertical="center"/>
    </xf>
    <xf numFmtId="0" fontId="5" fillId="0" borderId="7" xfId="0" applyFont="1" applyBorder="1" applyAlignment="1">
      <alignment horizontal="center" vertical="center" wrapText="1"/>
    </xf>
    <xf numFmtId="0" fontId="0" fillId="0" borderId="1" xfId="0" applyBorder="1" applyAlignment="1">
      <alignment horizontal="center" vertical="center"/>
    </xf>
    <xf numFmtId="0" fontId="5" fillId="0" borderId="44" xfId="0" applyFont="1" applyBorder="1" applyAlignment="1">
      <alignment horizontal="center" vertical="center"/>
    </xf>
    <xf numFmtId="0" fontId="5" fillId="0" borderId="39" xfId="0" applyFont="1" applyBorder="1" applyAlignment="1">
      <alignment horizontal="center" vertical="center"/>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5" xfId="0" applyFont="1" applyBorder="1" applyAlignment="1">
      <alignment horizontal="center" vertical="top"/>
    </xf>
    <xf numFmtId="0" fontId="5" fillId="0" borderId="30" xfId="0" applyFont="1" applyBorder="1" applyAlignment="1">
      <alignment horizontal="center" vertical="top"/>
    </xf>
    <xf numFmtId="0" fontId="5" fillId="0" borderId="4" xfId="0" applyFont="1" applyBorder="1" applyAlignment="1">
      <alignment horizontal="center" vertical="top"/>
    </xf>
    <xf numFmtId="0" fontId="5" fillId="0" borderId="26" xfId="0" applyFont="1" applyBorder="1" applyAlignment="1">
      <alignment horizontal="center" vertical="center" wrapText="1"/>
    </xf>
    <xf numFmtId="0" fontId="5" fillId="0" borderId="28" xfId="0" applyFont="1" applyBorder="1" applyAlignment="1">
      <alignment horizontal="center" vertical="center"/>
    </xf>
    <xf numFmtId="0" fontId="5" fillId="0" borderId="9" xfId="0" applyFont="1" applyBorder="1" applyAlignment="1">
      <alignment vertical="center" wrapText="1"/>
    </xf>
    <xf numFmtId="0" fontId="5"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Border="1"/>
    <xf numFmtId="164" fontId="0" fillId="0" borderId="1" xfId="0" applyNumberFormat="1" applyBorder="1"/>
    <xf numFmtId="164" fontId="0" fillId="0" borderId="2" xfId="0" applyNumberFormat="1" applyBorder="1"/>
    <xf numFmtId="164" fontId="0" fillId="0" borderId="8" xfId="0" applyNumberFormat="1" applyBorder="1"/>
    <xf numFmtId="164" fontId="0" fillId="0" borderId="27" xfId="0" applyNumberFormat="1" applyBorder="1"/>
    <xf numFmtId="164" fontId="0" fillId="0" borderId="45" xfId="0" applyNumberFormat="1" applyBorder="1"/>
    <xf numFmtId="164" fontId="0" fillId="0" borderId="9" xfId="0" applyNumberFormat="1" applyBorder="1"/>
    <xf numFmtId="0" fontId="5" fillId="0" borderId="4" xfId="0" applyFont="1" applyBorder="1" applyAlignment="1">
      <alignment horizontal="center" vertical="center" wrapText="1"/>
    </xf>
    <xf numFmtId="164" fontId="5" fillId="0" borderId="7" xfId="0" applyNumberFormat="1" applyFont="1" applyBorder="1"/>
    <xf numFmtId="164" fontId="5" fillId="0" borderId="8" xfId="0" applyNumberFormat="1" applyFont="1" applyBorder="1"/>
    <xf numFmtId="164" fontId="5" fillId="0" borderId="9" xfId="0" applyNumberFormat="1" applyFont="1" applyBorder="1"/>
    <xf numFmtId="164" fontId="5" fillId="0" borderId="32" xfId="0" applyNumberFormat="1" applyFont="1" applyBorder="1"/>
    <xf numFmtId="3" fontId="5" fillId="0" borderId="4" xfId="0" applyNumberFormat="1" applyFont="1" applyBorder="1"/>
    <xf numFmtId="164" fontId="5" fillId="0" borderId="34" xfId="0" applyNumberFormat="1" applyFont="1" applyBorder="1"/>
    <xf numFmtId="164" fontId="5" fillId="0" borderId="25" xfId="0" applyNumberFormat="1" applyFont="1" applyBorder="1" applyAlignment="1">
      <alignment horizontal="right" vertical="center"/>
    </xf>
    <xf numFmtId="164" fontId="0" fillId="0" borderId="0" xfId="0" applyNumberFormat="1" applyAlignment="1">
      <alignment horizontal="right"/>
    </xf>
    <xf numFmtId="3" fontId="5" fillId="0" borderId="7" xfId="0" applyNumberFormat="1" applyFont="1" applyBorder="1" applyAlignment="1">
      <alignment horizontal="right" vertical="center"/>
    </xf>
    <xf numFmtId="164" fontId="5" fillId="0" borderId="23" xfId="0" applyNumberFormat="1" applyFont="1" applyBorder="1" applyAlignment="1">
      <alignment horizontal="right" vertical="center"/>
    </xf>
    <xf numFmtId="3" fontId="5" fillId="0" borderId="8" xfId="0" applyNumberFormat="1" applyFont="1" applyBorder="1" applyAlignment="1">
      <alignment horizontal="right" vertical="center"/>
    </xf>
    <xf numFmtId="164" fontId="5" fillId="0" borderId="28" xfId="0" applyNumberFormat="1" applyFont="1" applyBorder="1" applyAlignment="1">
      <alignment horizontal="right" vertical="center"/>
    </xf>
    <xf numFmtId="3" fontId="5" fillId="0" borderId="9" xfId="0" applyNumberFormat="1" applyFont="1" applyBorder="1" applyAlignment="1">
      <alignment horizontal="right" vertical="center"/>
    </xf>
    <xf numFmtId="0" fontId="5" fillId="0" borderId="4" xfId="0" applyFont="1" applyBorder="1" applyAlignment="1">
      <alignment horizontal="center" wrapText="1"/>
    </xf>
    <xf numFmtId="0" fontId="8" fillId="0" borderId="38"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8" fillId="2" borderId="18" xfId="0" applyFont="1" applyFill="1" applyBorder="1" applyAlignment="1">
      <alignment horizontal="center" vertical="center"/>
    </xf>
    <xf numFmtId="0" fontId="8" fillId="0" borderId="0" xfId="0" applyFont="1" applyBorder="1" applyAlignment="1">
      <alignment horizontal="center"/>
    </xf>
    <xf numFmtId="0" fontId="0" fillId="0" borderId="2" xfId="0" applyBorder="1" applyAlignment="1">
      <alignment horizontal="center" vertical="center"/>
    </xf>
    <xf numFmtId="164" fontId="0" fillId="0" borderId="24" xfId="0" applyNumberFormat="1" applyBorder="1"/>
    <xf numFmtId="164" fontId="0" fillId="0" borderId="25" xfId="0" applyNumberFormat="1" applyBorder="1"/>
    <xf numFmtId="164" fontId="0" fillId="0" borderId="0" xfId="0" applyNumberFormat="1" applyBorder="1"/>
    <xf numFmtId="0" fontId="0" fillId="0" borderId="26" xfId="0" applyBorder="1" applyAlignment="1">
      <alignment vertical="center" wrapText="1"/>
    </xf>
    <xf numFmtId="0" fontId="0" fillId="0" borderId="45" xfId="0" applyBorder="1" applyAlignment="1">
      <alignment horizontal="center" vertical="center"/>
    </xf>
    <xf numFmtId="164" fontId="0" fillId="0" borderId="26" xfId="0" applyNumberFormat="1" applyBorder="1"/>
    <xf numFmtId="164" fontId="0" fillId="0" borderId="28" xfId="0" applyNumberFormat="1" applyBorder="1"/>
    <xf numFmtId="164" fontId="0" fillId="0" borderId="46" xfId="0" applyNumberFormat="1" applyBorder="1"/>
    <xf numFmtId="0" fontId="0" fillId="0" borderId="37" xfId="0" applyBorder="1" applyAlignment="1">
      <alignment vertical="center" wrapText="1"/>
    </xf>
    <xf numFmtId="0" fontId="0" fillId="0" borderId="38" xfId="0" applyBorder="1" applyAlignment="1">
      <alignment horizontal="center" vertical="center"/>
    </xf>
    <xf numFmtId="0" fontId="8" fillId="2" borderId="7" xfId="0" applyFont="1" applyFill="1" applyBorder="1" applyAlignment="1">
      <alignment horizontal="center" vertical="center"/>
    </xf>
    <xf numFmtId="0" fontId="8" fillId="0" borderId="38" xfId="0" applyFont="1" applyBorder="1" applyAlignment="1">
      <alignment horizontal="center"/>
    </xf>
    <xf numFmtId="3" fontId="0" fillId="0" borderId="24" xfId="0" applyNumberFormat="1" applyBorder="1" applyAlignment="1">
      <alignment horizontal="right"/>
    </xf>
    <xf numFmtId="3" fontId="0" fillId="0" borderId="1" xfId="0" applyNumberFormat="1" applyBorder="1" applyAlignment="1">
      <alignment horizontal="right"/>
    </xf>
    <xf numFmtId="3" fontId="0" fillId="0" borderId="25" xfId="0" applyNumberFormat="1" applyBorder="1" applyAlignment="1">
      <alignment horizontal="right"/>
    </xf>
    <xf numFmtId="3" fontId="0" fillId="0" borderId="8" xfId="0" applyNumberFormat="1" applyBorder="1" applyAlignment="1">
      <alignment horizontal="right"/>
    </xf>
    <xf numFmtId="3" fontId="0" fillId="0" borderId="0" xfId="0" applyNumberFormat="1" applyBorder="1" applyAlignment="1">
      <alignment horizontal="right"/>
    </xf>
    <xf numFmtId="3" fontId="0" fillId="0" borderId="1" xfId="0" applyNumberFormat="1" applyFill="1" applyBorder="1" applyAlignment="1">
      <alignment horizontal="right"/>
    </xf>
    <xf numFmtId="3" fontId="0" fillId="0" borderId="25" xfId="0" applyNumberFormat="1" applyFill="1" applyBorder="1" applyAlignment="1">
      <alignment horizontal="right"/>
    </xf>
    <xf numFmtId="3" fontId="0" fillId="0" borderId="8" xfId="0" applyNumberFormat="1" applyFill="1" applyBorder="1" applyAlignment="1">
      <alignment horizontal="right"/>
    </xf>
    <xf numFmtId="3" fontId="0" fillId="0" borderId="0" xfId="0" applyNumberFormat="1" applyFill="1" applyBorder="1" applyAlignment="1">
      <alignment horizontal="right"/>
    </xf>
    <xf numFmtId="0" fontId="0" fillId="0" borderId="0" xfId="0" applyFill="1"/>
    <xf numFmtId="3" fontId="0" fillId="0" borderId="1" xfId="0" applyNumberFormat="1" applyFill="1" applyBorder="1" applyAlignment="1">
      <alignment horizontal="right" wrapText="1"/>
    </xf>
    <xf numFmtId="3" fontId="2" fillId="0" borderId="1" xfId="0" applyNumberFormat="1" applyFont="1" applyFill="1" applyBorder="1" applyAlignment="1">
      <alignment horizontal="right"/>
    </xf>
    <xf numFmtId="3" fontId="0" fillId="0" borderId="26" xfId="0" applyNumberFormat="1" applyBorder="1" applyAlignment="1">
      <alignment horizontal="right"/>
    </xf>
    <xf numFmtId="3" fontId="0" fillId="0" borderId="27" xfId="0" applyNumberFormat="1" applyFill="1" applyBorder="1" applyAlignment="1">
      <alignment horizontal="right"/>
    </xf>
    <xf numFmtId="3" fontId="0" fillId="0" borderId="28" xfId="0" applyNumberFormat="1" applyFill="1" applyBorder="1" applyAlignment="1">
      <alignment horizontal="right"/>
    </xf>
    <xf numFmtId="3" fontId="0" fillId="0" borderId="9" xfId="0" applyNumberFormat="1" applyFill="1" applyBorder="1" applyAlignment="1">
      <alignment horizontal="right"/>
    </xf>
    <xf numFmtId="3" fontId="0" fillId="0" borderId="46" xfId="0" applyNumberFormat="1" applyFill="1" applyBorder="1" applyAlignment="1">
      <alignment horizontal="right"/>
    </xf>
    <xf numFmtId="0" fontId="0" fillId="0" borderId="0" xfId="0" applyFill="1" applyAlignment="1">
      <alignment wrapText="1"/>
    </xf>
    <xf numFmtId="0" fontId="0" fillId="0" borderId="37" xfId="0" applyBorder="1"/>
    <xf numFmtId="0" fontId="0" fillId="0" borderId="38" xfId="0" applyBorder="1"/>
    <xf numFmtId="0" fontId="8" fillId="2" borderId="39" xfId="0" applyFont="1" applyFill="1" applyBorder="1" applyAlignment="1">
      <alignment horizontal="center" vertical="center" wrapText="1"/>
    </xf>
    <xf numFmtId="164" fontId="2" fillId="0" borderId="24" xfId="0" applyNumberFormat="1" applyFont="1" applyFill="1" applyBorder="1" applyAlignment="1">
      <alignment horizontal="right"/>
    </xf>
    <xf numFmtId="164" fontId="2" fillId="0" borderId="1" xfId="0" applyNumberFormat="1" applyFont="1" applyFill="1" applyBorder="1" applyAlignment="1">
      <alignment horizontal="right"/>
    </xf>
    <xf numFmtId="164" fontId="2" fillId="0" borderId="2" xfId="0" applyNumberFormat="1" applyFont="1" applyFill="1" applyBorder="1" applyAlignment="1">
      <alignment horizontal="right"/>
    </xf>
    <xf numFmtId="164" fontId="5" fillId="0" borderId="18" xfId="0" applyNumberFormat="1" applyFont="1" applyFill="1" applyBorder="1" applyAlignment="1">
      <alignment horizontal="right"/>
    </xf>
    <xf numFmtId="164" fontId="2" fillId="0" borderId="0" xfId="0" applyNumberFormat="1" applyFont="1" applyFill="1" applyBorder="1" applyAlignment="1">
      <alignment horizontal="right"/>
    </xf>
    <xf numFmtId="164" fontId="2" fillId="0" borderId="7" xfId="0" applyNumberFormat="1" applyFont="1" applyFill="1" applyBorder="1" applyAlignment="1">
      <alignment horizontal="right"/>
    </xf>
    <xf numFmtId="164" fontId="5" fillId="0" borderId="8" xfId="0" applyNumberFormat="1" applyFont="1" applyFill="1" applyBorder="1" applyAlignment="1">
      <alignment horizontal="right"/>
    </xf>
    <xf numFmtId="164" fontId="2" fillId="0" borderId="8" xfId="0" applyNumberFormat="1" applyFont="1" applyFill="1" applyBorder="1" applyAlignment="1">
      <alignment horizontal="right"/>
    </xf>
    <xf numFmtId="164" fontId="2" fillId="0" borderId="26" xfId="0" applyNumberFormat="1" applyFont="1" applyFill="1" applyBorder="1" applyAlignment="1">
      <alignment horizontal="right"/>
    </xf>
    <xf numFmtId="164" fontId="2" fillId="0" borderId="27" xfId="0" applyNumberFormat="1" applyFont="1" applyFill="1" applyBorder="1" applyAlignment="1">
      <alignment horizontal="right"/>
    </xf>
    <xf numFmtId="164" fontId="2" fillId="0" borderId="45" xfId="0" applyNumberFormat="1" applyFont="1" applyFill="1" applyBorder="1" applyAlignment="1">
      <alignment horizontal="right"/>
    </xf>
    <xf numFmtId="164" fontId="5" fillId="0" borderId="9" xfId="0" applyNumberFormat="1" applyFont="1" applyFill="1" applyBorder="1" applyAlignment="1">
      <alignment horizontal="right"/>
    </xf>
    <xf numFmtId="164" fontId="2" fillId="0" borderId="46" xfId="0" applyNumberFormat="1" applyFont="1" applyFill="1" applyBorder="1" applyAlignment="1">
      <alignment horizontal="right"/>
    </xf>
    <xf numFmtId="164" fontId="2" fillId="0" borderId="9" xfId="0" applyNumberFormat="1" applyFont="1" applyFill="1" applyBorder="1" applyAlignment="1">
      <alignment horizontal="right"/>
    </xf>
    <xf numFmtId="0" fontId="0" fillId="0" borderId="46" xfId="0" applyBorder="1"/>
    <xf numFmtId="0" fontId="5" fillId="0" borderId="47" xfId="0" applyFont="1" applyBorder="1"/>
    <xf numFmtId="0" fontId="5" fillId="0" borderId="48" xfId="0" applyFont="1" applyBorder="1"/>
    <xf numFmtId="164" fontId="5" fillId="0" borderId="40" xfId="0" applyNumberFormat="1" applyFont="1" applyBorder="1"/>
    <xf numFmtId="0" fontId="0" fillId="0" borderId="39" xfId="0" applyBorder="1"/>
    <xf numFmtId="0" fontId="0" fillId="0" borderId="49" xfId="0" applyBorder="1"/>
    <xf numFmtId="164" fontId="5" fillId="0" borderId="4" xfId="0" applyNumberFormat="1" applyFont="1" applyBorder="1"/>
    <xf numFmtId="0" fontId="0" fillId="0" borderId="4" xfId="0" applyBorder="1"/>
    <xf numFmtId="0" fontId="5" fillId="0" borderId="4" xfId="0" applyFont="1" applyBorder="1"/>
    <xf numFmtId="164" fontId="5" fillId="0" borderId="7" xfId="0" applyNumberFormat="1" applyFont="1" applyBorder="1" applyAlignment="1">
      <alignment horizontal="right" vertical="center"/>
    </xf>
    <xf numFmtId="164" fontId="5" fillId="0" borderId="8" xfId="0" applyNumberFormat="1" applyFont="1" applyBorder="1" applyAlignment="1">
      <alignment horizontal="right" vertical="center"/>
    </xf>
    <xf numFmtId="164" fontId="5" fillId="0" borderId="9" xfId="0" applyNumberFormat="1" applyFont="1" applyBorder="1" applyAlignment="1">
      <alignment horizontal="right" vertical="center"/>
    </xf>
    <xf numFmtId="164" fontId="5" fillId="3" borderId="40" xfId="0" applyNumberFormat="1" applyFont="1" applyFill="1" applyBorder="1"/>
    <xf numFmtId="164" fontId="5" fillId="3" borderId="4" xfId="0" applyNumberFormat="1" applyFont="1" applyFill="1" applyBorder="1"/>
    <xf numFmtId="0" fontId="1" fillId="0" borderId="0" xfId="0" applyFont="1" applyFill="1" applyBorder="1" applyAlignment="1">
      <alignment horizontal="left" vertical="center"/>
    </xf>
    <xf numFmtId="0" fontId="8" fillId="2" borderId="7" xfId="0" applyFont="1" applyFill="1" applyBorder="1" applyAlignment="1">
      <alignment horizontal="center" vertical="center" wrapText="1"/>
    </xf>
    <xf numFmtId="0" fontId="5" fillId="0" borderId="33" xfId="0" applyFont="1" applyBorder="1" applyAlignment="1">
      <alignment horizontal="center" wrapText="1"/>
    </xf>
    <xf numFmtId="0" fontId="5" fillId="0" borderId="34" xfId="0" applyFont="1" applyBorder="1" applyAlignment="1">
      <alignment horizontal="center" wrapText="1"/>
    </xf>
    <xf numFmtId="0" fontId="5" fillId="0" borderId="3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0" fillId="0" borderId="24" xfId="0" applyBorder="1" applyAlignment="1">
      <alignment horizontal="center" vertical="center" wrapText="1"/>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12" xfId="0" applyFont="1" applyFill="1" applyBorder="1" applyAlignment="1">
      <alignment horizontal="center"/>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0" fillId="0" borderId="2" xfId="0"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8" fillId="2" borderId="13" xfId="0" applyFont="1" applyFill="1" applyBorder="1" applyAlignment="1">
      <alignment horizontal="center"/>
    </xf>
    <xf numFmtId="0" fontId="8" fillId="2" borderId="3" xfId="0" applyFont="1" applyFill="1" applyBorder="1" applyAlignment="1">
      <alignment horizontal="center"/>
    </xf>
    <xf numFmtId="0" fontId="8" fillId="2" borderId="14" xfId="0" applyFont="1" applyFill="1" applyBorder="1" applyAlignment="1">
      <alignment horizontal="center"/>
    </xf>
    <xf numFmtId="165" fontId="2" fillId="0" borderId="7" xfId="1" applyNumberFormat="1" applyFont="1" applyFill="1" applyBorder="1" applyAlignment="1">
      <alignment horizontal="right"/>
    </xf>
    <xf numFmtId="165" fontId="2" fillId="0" borderId="8" xfId="1" applyNumberFormat="1" applyFont="1" applyFill="1" applyBorder="1" applyAlignment="1">
      <alignment horizontal="right"/>
    </xf>
    <xf numFmtId="165" fontId="2" fillId="0" borderId="9" xfId="1" applyNumberFormat="1" applyFont="1" applyFill="1" applyBorder="1" applyAlignment="1">
      <alignment horizontal="right"/>
    </xf>
    <xf numFmtId="165" fontId="5" fillId="0" borderId="40" xfId="1" applyNumberFormat="1" applyFont="1" applyBorder="1"/>
  </cellXfs>
  <cellStyles count="5">
    <cellStyle name="Normal" xfId="0" builtinId="0"/>
    <cellStyle name="Normal 2" xfId="4"/>
    <cellStyle name="Normal 3" xfId="2"/>
    <cellStyle name="Percent" xfId="1"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tabSelected="1" workbookViewId="0">
      <pane xSplit="3" ySplit="4" topLeftCell="I5" activePane="bottomRight" state="frozen"/>
      <selection pane="topRight" activeCell="D1" sqref="D1"/>
      <selection pane="bottomLeft" activeCell="A5" sqref="A5"/>
      <selection pane="bottomRight"/>
    </sheetView>
  </sheetViews>
  <sheetFormatPr defaultRowHeight="15" x14ac:dyDescent="0.25"/>
  <cols>
    <col min="2" max="2" width="30.7109375" customWidth="1"/>
    <col min="3" max="3" width="16.140625" customWidth="1"/>
    <col min="19" max="19" width="14.7109375" customWidth="1"/>
    <col min="20" max="20" width="5.7109375" customWidth="1"/>
    <col min="21" max="22" width="14.7109375" customWidth="1"/>
    <col min="23" max="23" width="5.7109375" customWidth="1"/>
    <col min="24" max="24" width="61.42578125" customWidth="1"/>
  </cols>
  <sheetData>
    <row r="1" spans="1:24" ht="61.5" customHeight="1" thickBot="1" x14ac:dyDescent="0.3">
      <c r="B1" s="30" t="s">
        <v>2</v>
      </c>
      <c r="U1" s="140" t="s">
        <v>54</v>
      </c>
      <c r="V1" s="141"/>
      <c r="X1" s="69" t="s">
        <v>53</v>
      </c>
    </row>
    <row r="2" spans="1:24" ht="30.75" thickBot="1" x14ac:dyDescent="0.3">
      <c r="B2" s="142" t="s">
        <v>10</v>
      </c>
      <c r="C2" s="144" t="s">
        <v>5</v>
      </c>
      <c r="D2" s="146" t="s">
        <v>29</v>
      </c>
      <c r="E2" s="147"/>
      <c r="F2" s="147"/>
      <c r="G2" s="147"/>
      <c r="H2" s="147"/>
      <c r="I2" s="147"/>
      <c r="J2" s="147"/>
      <c r="K2" s="147"/>
      <c r="L2" s="147"/>
      <c r="M2" s="147"/>
      <c r="N2" s="147"/>
      <c r="O2" s="147"/>
      <c r="P2" s="147"/>
      <c r="Q2" s="147"/>
      <c r="R2" s="147"/>
      <c r="S2" s="31" t="s">
        <v>0</v>
      </c>
      <c r="U2" s="31" t="s">
        <v>36</v>
      </c>
      <c r="V2" s="55" t="s">
        <v>37</v>
      </c>
      <c r="X2" s="55" t="s">
        <v>37</v>
      </c>
    </row>
    <row r="3" spans="1:24" ht="15.75" thickBot="1" x14ac:dyDescent="0.3">
      <c r="B3" s="143"/>
      <c r="C3" s="145"/>
      <c r="D3" s="22">
        <v>1</v>
      </c>
      <c r="E3" s="34">
        <v>2</v>
      </c>
      <c r="F3" s="34">
        <v>3</v>
      </c>
      <c r="G3" s="34">
        <v>4</v>
      </c>
      <c r="H3" s="34">
        <v>5</v>
      </c>
      <c r="I3" s="34">
        <v>6</v>
      </c>
      <c r="J3" s="34">
        <v>7</v>
      </c>
      <c r="K3" s="34">
        <v>8</v>
      </c>
      <c r="L3" s="34">
        <v>9</v>
      </c>
      <c r="M3" s="34">
        <v>10</v>
      </c>
      <c r="N3" s="34">
        <v>11</v>
      </c>
      <c r="O3" s="34">
        <v>12</v>
      </c>
      <c r="P3" s="34">
        <v>13</v>
      </c>
      <c r="Q3" s="34">
        <v>14</v>
      </c>
      <c r="R3" s="34">
        <v>15</v>
      </c>
      <c r="S3" s="35" t="s">
        <v>23</v>
      </c>
      <c r="U3" s="35" t="s">
        <v>23</v>
      </c>
      <c r="V3" s="35" t="s">
        <v>23</v>
      </c>
      <c r="X3" s="35" t="s">
        <v>23</v>
      </c>
    </row>
    <row r="4" spans="1:24" s="26" customFormat="1" ht="30.75" thickBot="1" x14ac:dyDescent="0.3">
      <c r="A4" s="27" t="s">
        <v>27</v>
      </c>
      <c r="B4" s="36" t="s">
        <v>25</v>
      </c>
      <c r="C4" s="37" t="s">
        <v>26</v>
      </c>
      <c r="D4" s="38" t="s">
        <v>28</v>
      </c>
      <c r="E4" s="39" t="s">
        <v>28</v>
      </c>
      <c r="F4" s="39" t="s">
        <v>28</v>
      </c>
      <c r="G4" s="39" t="s">
        <v>28</v>
      </c>
      <c r="H4" s="39" t="s">
        <v>28</v>
      </c>
      <c r="I4" s="39" t="s">
        <v>28</v>
      </c>
      <c r="J4" s="39" t="s">
        <v>28</v>
      </c>
      <c r="K4" s="39" t="s">
        <v>28</v>
      </c>
      <c r="L4" s="39" t="s">
        <v>28</v>
      </c>
      <c r="M4" s="39" t="s">
        <v>28</v>
      </c>
      <c r="N4" s="39" t="s">
        <v>28</v>
      </c>
      <c r="O4" s="39" t="s">
        <v>28</v>
      </c>
      <c r="P4" s="39" t="s">
        <v>28</v>
      </c>
      <c r="Q4" s="39" t="s">
        <v>28</v>
      </c>
      <c r="R4" s="39" t="s">
        <v>28</v>
      </c>
      <c r="S4" s="40" t="s">
        <v>28</v>
      </c>
      <c r="U4" s="40" t="s">
        <v>1</v>
      </c>
      <c r="V4" s="40" t="s">
        <v>38</v>
      </c>
      <c r="X4" s="40" t="s">
        <v>38</v>
      </c>
    </row>
    <row r="5" spans="1:24" ht="30" x14ac:dyDescent="0.25">
      <c r="A5" s="29">
        <v>1</v>
      </c>
      <c r="B5" s="23" t="s">
        <v>19</v>
      </c>
      <c r="C5" s="21" t="s">
        <v>3</v>
      </c>
      <c r="D5" s="49">
        <v>0</v>
      </c>
      <c r="E5" s="49">
        <v>0</v>
      </c>
      <c r="F5" s="49">
        <v>99.2</v>
      </c>
      <c r="G5" s="49">
        <v>167.2</v>
      </c>
      <c r="H5" s="49">
        <v>203.4</v>
      </c>
      <c r="I5" s="49">
        <v>240.8</v>
      </c>
      <c r="J5" s="49">
        <v>275.8</v>
      </c>
      <c r="K5" s="49">
        <v>305.7</v>
      </c>
      <c r="L5" s="49">
        <v>349.5</v>
      </c>
      <c r="M5" s="49">
        <v>371.4</v>
      </c>
      <c r="N5" s="49">
        <v>362.8</v>
      </c>
      <c r="O5" s="49">
        <v>354</v>
      </c>
      <c r="P5" s="49">
        <v>320.39999999999998</v>
      </c>
      <c r="Q5" s="49">
        <v>282.39999999999998</v>
      </c>
      <c r="R5" s="50">
        <v>311.2</v>
      </c>
      <c r="S5" s="56">
        <v>260</v>
      </c>
      <c r="T5" s="4"/>
      <c r="U5" s="56">
        <v>358686</v>
      </c>
      <c r="V5" s="56">
        <f>S5*U5</f>
        <v>93258360</v>
      </c>
      <c r="X5" s="128"/>
    </row>
    <row r="6" spans="1:24" ht="30" x14ac:dyDescent="0.25">
      <c r="A6" s="28">
        <v>2</v>
      </c>
      <c r="B6" s="25" t="s">
        <v>19</v>
      </c>
      <c r="C6" s="17" t="s">
        <v>4</v>
      </c>
      <c r="D6" s="49">
        <v>0</v>
      </c>
      <c r="E6" s="49">
        <v>0</v>
      </c>
      <c r="F6" s="49">
        <v>84.6</v>
      </c>
      <c r="G6" s="49">
        <v>104.5</v>
      </c>
      <c r="H6" s="49">
        <v>123.3</v>
      </c>
      <c r="I6" s="49">
        <v>153.5</v>
      </c>
      <c r="J6" s="49">
        <v>184.3</v>
      </c>
      <c r="K6" s="49">
        <v>209.1</v>
      </c>
      <c r="L6" s="49">
        <v>254</v>
      </c>
      <c r="M6" s="49">
        <v>233.5</v>
      </c>
      <c r="N6" s="49">
        <v>214.9</v>
      </c>
      <c r="O6" s="49">
        <v>143.5</v>
      </c>
      <c r="P6" s="49">
        <v>215.1</v>
      </c>
      <c r="Q6" s="49">
        <v>270.8</v>
      </c>
      <c r="R6" s="50">
        <v>207.2</v>
      </c>
      <c r="S6" s="57">
        <v>141.6</v>
      </c>
      <c r="T6" s="4"/>
      <c r="U6" s="57">
        <v>110652</v>
      </c>
      <c r="V6" s="57">
        <f t="shared" ref="V6:V15" si="0">S6*U6</f>
        <v>15668323.199999999</v>
      </c>
      <c r="X6" s="129"/>
    </row>
    <row r="7" spans="1:24" ht="30" x14ac:dyDescent="0.25">
      <c r="A7" s="28">
        <v>3</v>
      </c>
      <c r="B7" s="24" t="s">
        <v>20</v>
      </c>
      <c r="C7" s="17" t="s">
        <v>3</v>
      </c>
      <c r="D7" s="49">
        <v>0</v>
      </c>
      <c r="E7" s="49">
        <v>0</v>
      </c>
      <c r="F7" s="49">
        <v>98.3</v>
      </c>
      <c r="G7" s="49">
        <v>168.2</v>
      </c>
      <c r="H7" s="49">
        <v>216.2</v>
      </c>
      <c r="I7" s="49">
        <v>268.2</v>
      </c>
      <c r="J7" s="49">
        <v>295.7</v>
      </c>
      <c r="K7" s="49">
        <v>357.3</v>
      </c>
      <c r="L7" s="49">
        <v>387.5</v>
      </c>
      <c r="M7" s="49">
        <v>391.9</v>
      </c>
      <c r="N7" s="49">
        <v>435.1</v>
      </c>
      <c r="O7" s="49">
        <v>442</v>
      </c>
      <c r="P7" s="49">
        <v>434.3</v>
      </c>
      <c r="Q7" s="49">
        <v>425.4</v>
      </c>
      <c r="R7" s="50">
        <v>412</v>
      </c>
      <c r="S7" s="57">
        <v>296.3</v>
      </c>
      <c r="T7" s="4"/>
      <c r="U7" s="57">
        <v>214270</v>
      </c>
      <c r="V7" s="57">
        <f t="shared" si="0"/>
        <v>63488201</v>
      </c>
      <c r="X7" s="129"/>
    </row>
    <row r="8" spans="1:24" ht="30" x14ac:dyDescent="0.25">
      <c r="A8" s="28">
        <v>4</v>
      </c>
      <c r="B8" s="24" t="s">
        <v>20</v>
      </c>
      <c r="C8" s="17" t="s">
        <v>4</v>
      </c>
      <c r="D8" s="49">
        <v>0</v>
      </c>
      <c r="E8" s="49">
        <v>0</v>
      </c>
      <c r="F8" s="49">
        <v>66.599999999999994</v>
      </c>
      <c r="G8" s="49">
        <v>100</v>
      </c>
      <c r="H8" s="49">
        <v>175.2</v>
      </c>
      <c r="I8" s="49">
        <v>221.3</v>
      </c>
      <c r="J8" s="49">
        <v>298</v>
      </c>
      <c r="K8" s="49">
        <v>308.10000000000002</v>
      </c>
      <c r="L8" s="49">
        <v>255.5</v>
      </c>
      <c r="M8" s="49">
        <v>305</v>
      </c>
      <c r="N8" s="49">
        <v>335.2</v>
      </c>
      <c r="O8" s="49">
        <v>333.3</v>
      </c>
      <c r="P8" s="49">
        <v>187.8</v>
      </c>
      <c r="Q8" s="49">
        <v>285.2</v>
      </c>
      <c r="R8" s="50">
        <v>0</v>
      </c>
      <c r="S8" s="57">
        <v>239.1</v>
      </c>
      <c r="T8" s="4"/>
      <c r="U8" s="57">
        <v>1193</v>
      </c>
      <c r="V8" s="57">
        <f t="shared" si="0"/>
        <v>285246.3</v>
      </c>
      <c r="X8" s="129"/>
    </row>
    <row r="9" spans="1:24" ht="30" x14ac:dyDescent="0.25">
      <c r="A9" s="28">
        <v>5</v>
      </c>
      <c r="B9" s="24" t="s">
        <v>21</v>
      </c>
      <c r="C9" s="17" t="s">
        <v>3</v>
      </c>
      <c r="D9" s="49">
        <v>0</v>
      </c>
      <c r="E9" s="49">
        <v>0</v>
      </c>
      <c r="F9" s="49">
        <v>100.6</v>
      </c>
      <c r="G9" s="49">
        <v>152.30000000000001</v>
      </c>
      <c r="H9" s="49">
        <v>223.5</v>
      </c>
      <c r="I9" s="49">
        <v>236.5</v>
      </c>
      <c r="J9" s="49">
        <v>261.10000000000002</v>
      </c>
      <c r="K9" s="49">
        <v>311</v>
      </c>
      <c r="L9" s="49">
        <v>326.60000000000002</v>
      </c>
      <c r="M9" s="49">
        <v>365.9</v>
      </c>
      <c r="N9" s="49">
        <v>374.9</v>
      </c>
      <c r="O9" s="49">
        <v>387.2</v>
      </c>
      <c r="P9" s="49">
        <v>337.4</v>
      </c>
      <c r="Q9" s="49">
        <v>304.60000000000002</v>
      </c>
      <c r="R9" s="50">
        <v>262.7</v>
      </c>
      <c r="S9" s="57">
        <v>266.10000000000002</v>
      </c>
      <c r="T9" s="4"/>
      <c r="U9" s="57">
        <v>147977</v>
      </c>
      <c r="V9" s="57">
        <f t="shared" si="0"/>
        <v>39376679.700000003</v>
      </c>
      <c r="X9" s="129"/>
    </row>
    <row r="10" spans="1:24" ht="30" x14ac:dyDescent="0.25">
      <c r="A10" s="28">
        <v>6</v>
      </c>
      <c r="B10" s="24" t="s">
        <v>21</v>
      </c>
      <c r="C10" s="17" t="s">
        <v>4</v>
      </c>
      <c r="D10" s="49">
        <v>0</v>
      </c>
      <c r="E10" s="49">
        <v>0</v>
      </c>
      <c r="F10" s="49">
        <v>95.9</v>
      </c>
      <c r="G10" s="49">
        <v>65.400000000000006</v>
      </c>
      <c r="H10" s="49">
        <v>100.3</v>
      </c>
      <c r="I10" s="49">
        <v>162.80000000000001</v>
      </c>
      <c r="J10" s="49">
        <v>221.8</v>
      </c>
      <c r="K10" s="49">
        <v>240.7</v>
      </c>
      <c r="L10" s="49">
        <v>248.3</v>
      </c>
      <c r="M10" s="49">
        <v>266.2</v>
      </c>
      <c r="N10" s="49">
        <v>180.2</v>
      </c>
      <c r="O10" s="49">
        <v>206.7</v>
      </c>
      <c r="P10" s="49">
        <v>207.5</v>
      </c>
      <c r="Q10" s="49">
        <v>125.2</v>
      </c>
      <c r="R10" s="50">
        <v>185</v>
      </c>
      <c r="S10" s="57">
        <v>148.4</v>
      </c>
      <c r="T10" s="4"/>
      <c r="U10" s="57">
        <v>35627</v>
      </c>
      <c r="V10" s="57">
        <f t="shared" si="0"/>
        <v>5287046.8</v>
      </c>
      <c r="X10" s="129"/>
    </row>
    <row r="11" spans="1:24" ht="30" x14ac:dyDescent="0.25">
      <c r="A11" s="28">
        <v>7</v>
      </c>
      <c r="B11" s="24" t="s">
        <v>22</v>
      </c>
      <c r="C11" s="17" t="s">
        <v>3</v>
      </c>
      <c r="D11" s="49">
        <v>0</v>
      </c>
      <c r="E11" s="49">
        <v>0</v>
      </c>
      <c r="F11" s="49">
        <v>135.19999999999999</v>
      </c>
      <c r="G11" s="49">
        <v>181.4</v>
      </c>
      <c r="H11" s="49">
        <v>197.1</v>
      </c>
      <c r="I11" s="49">
        <v>245.2</v>
      </c>
      <c r="J11" s="49">
        <v>260.3</v>
      </c>
      <c r="K11" s="49">
        <v>301.7</v>
      </c>
      <c r="L11" s="49">
        <v>324.10000000000002</v>
      </c>
      <c r="M11" s="49">
        <v>326.3</v>
      </c>
      <c r="N11" s="49">
        <v>346.4</v>
      </c>
      <c r="O11" s="49">
        <v>365.8</v>
      </c>
      <c r="P11" s="49">
        <v>363.1</v>
      </c>
      <c r="Q11" s="49">
        <v>0</v>
      </c>
      <c r="R11" s="50">
        <v>0</v>
      </c>
      <c r="S11" s="57">
        <v>217.6</v>
      </c>
      <c r="T11" s="4"/>
      <c r="U11" s="57">
        <v>41703</v>
      </c>
      <c r="V11" s="57">
        <f t="shared" si="0"/>
        <v>9074572.7999999989</v>
      </c>
      <c r="X11" s="129"/>
    </row>
    <row r="12" spans="1:24" ht="30" x14ac:dyDescent="0.25">
      <c r="A12" s="28">
        <v>8</v>
      </c>
      <c r="B12" s="24" t="s">
        <v>22</v>
      </c>
      <c r="C12" s="17" t="s">
        <v>4</v>
      </c>
      <c r="D12" s="49">
        <v>0</v>
      </c>
      <c r="E12" s="49">
        <v>69.5</v>
      </c>
      <c r="F12" s="49">
        <v>105.4</v>
      </c>
      <c r="G12" s="49">
        <v>161.19999999999999</v>
      </c>
      <c r="H12" s="49">
        <v>160.4</v>
      </c>
      <c r="I12" s="49">
        <v>225</v>
      </c>
      <c r="J12" s="49">
        <v>199</v>
      </c>
      <c r="K12" s="49">
        <v>202.9</v>
      </c>
      <c r="L12" s="49">
        <v>191.8</v>
      </c>
      <c r="M12" s="49">
        <v>90.9</v>
      </c>
      <c r="N12" s="49">
        <v>0</v>
      </c>
      <c r="O12" s="49">
        <v>0</v>
      </c>
      <c r="P12" s="49">
        <v>0</v>
      </c>
      <c r="Q12" s="49">
        <v>0</v>
      </c>
      <c r="R12" s="50">
        <v>0</v>
      </c>
      <c r="S12" s="57">
        <v>137</v>
      </c>
      <c r="T12" s="4"/>
      <c r="U12" s="57">
        <v>56810</v>
      </c>
      <c r="V12" s="57">
        <f t="shared" si="0"/>
        <v>7782970</v>
      </c>
      <c r="X12" s="129"/>
    </row>
    <row r="13" spans="1:24" x14ac:dyDescent="0.25">
      <c r="A13" s="28">
        <v>9</v>
      </c>
      <c r="B13" s="24" t="s">
        <v>6</v>
      </c>
      <c r="C13" s="17" t="s">
        <v>3</v>
      </c>
      <c r="D13" s="49">
        <v>3.6</v>
      </c>
      <c r="E13" s="49">
        <v>93.5</v>
      </c>
      <c r="F13" s="49">
        <v>164.2</v>
      </c>
      <c r="G13" s="49">
        <v>202.7</v>
      </c>
      <c r="H13" s="49">
        <v>205.6</v>
      </c>
      <c r="I13" s="49">
        <v>260.10000000000002</v>
      </c>
      <c r="J13" s="49">
        <v>255</v>
      </c>
      <c r="K13" s="49">
        <v>297.8</v>
      </c>
      <c r="L13" s="49">
        <v>322.2</v>
      </c>
      <c r="M13" s="49">
        <v>320.60000000000002</v>
      </c>
      <c r="N13" s="49">
        <v>357.9</v>
      </c>
      <c r="O13" s="49">
        <v>274.10000000000002</v>
      </c>
      <c r="P13" s="49">
        <v>241</v>
      </c>
      <c r="Q13" s="49">
        <v>315.7</v>
      </c>
      <c r="R13" s="50">
        <v>121.1</v>
      </c>
      <c r="S13" s="57">
        <v>168.1</v>
      </c>
      <c r="T13" s="4"/>
      <c r="U13" s="57">
        <v>170842</v>
      </c>
      <c r="V13" s="57">
        <f t="shared" si="0"/>
        <v>28718540.199999999</v>
      </c>
      <c r="X13" s="129"/>
    </row>
    <row r="14" spans="1:24" x14ac:dyDescent="0.25">
      <c r="A14" s="28">
        <v>10</v>
      </c>
      <c r="B14" s="24" t="s">
        <v>6</v>
      </c>
      <c r="C14" s="17" t="s">
        <v>4</v>
      </c>
      <c r="D14" s="49">
        <v>6.4</v>
      </c>
      <c r="E14" s="49">
        <v>20</v>
      </c>
      <c r="F14" s="49">
        <v>68.8</v>
      </c>
      <c r="G14" s="49">
        <v>85</v>
      </c>
      <c r="H14" s="49">
        <v>92.6</v>
      </c>
      <c r="I14" s="49">
        <v>96.5</v>
      </c>
      <c r="J14" s="49">
        <v>82</v>
      </c>
      <c r="K14" s="49">
        <v>170.4</v>
      </c>
      <c r="L14" s="49">
        <v>131.80000000000001</v>
      </c>
      <c r="M14" s="49">
        <v>146.80000000000001</v>
      </c>
      <c r="N14" s="49">
        <v>117.5</v>
      </c>
      <c r="O14" s="49">
        <v>0</v>
      </c>
      <c r="P14" s="49">
        <v>0</v>
      </c>
      <c r="Q14" s="49">
        <v>0</v>
      </c>
      <c r="R14" s="50">
        <v>0</v>
      </c>
      <c r="S14" s="57">
        <v>63.9</v>
      </c>
      <c r="T14" s="4"/>
      <c r="U14" s="57">
        <v>308316</v>
      </c>
      <c r="V14" s="57">
        <f t="shared" si="0"/>
        <v>19701392.399999999</v>
      </c>
      <c r="X14" s="129"/>
    </row>
    <row r="15" spans="1:24" ht="15.75" thickBot="1" x14ac:dyDescent="0.3">
      <c r="A15" s="28">
        <v>11</v>
      </c>
      <c r="B15" s="41" t="s">
        <v>7</v>
      </c>
      <c r="C15" s="42" t="s">
        <v>3</v>
      </c>
      <c r="D15" s="52">
        <v>0</v>
      </c>
      <c r="E15" s="52">
        <v>4.2</v>
      </c>
      <c r="F15" s="52">
        <v>87.5</v>
      </c>
      <c r="G15" s="52">
        <v>180.1</v>
      </c>
      <c r="H15" s="52">
        <v>177.4</v>
      </c>
      <c r="I15" s="52">
        <v>142.19999999999999</v>
      </c>
      <c r="J15" s="52">
        <v>172.1</v>
      </c>
      <c r="K15" s="52">
        <v>164.6</v>
      </c>
      <c r="L15" s="52">
        <v>198.9</v>
      </c>
      <c r="M15" s="52">
        <v>172.5</v>
      </c>
      <c r="N15" s="52">
        <v>208.6</v>
      </c>
      <c r="O15" s="52">
        <v>218.4</v>
      </c>
      <c r="P15" s="52">
        <v>153</v>
      </c>
      <c r="Q15" s="52">
        <v>0</v>
      </c>
      <c r="R15" s="53">
        <v>0</v>
      </c>
      <c r="S15" s="58">
        <v>123.2</v>
      </c>
      <c r="T15" s="4"/>
      <c r="U15" s="59">
        <v>94801</v>
      </c>
      <c r="V15" s="59">
        <f t="shared" si="0"/>
        <v>11679483.200000001</v>
      </c>
      <c r="X15" s="129"/>
    </row>
    <row r="16" spans="1:24" ht="15.75" thickBot="1" x14ac:dyDescent="0.3">
      <c r="A16" s="28">
        <v>12</v>
      </c>
      <c r="B16" s="2"/>
      <c r="T16" s="4"/>
      <c r="U16" s="60">
        <f>SUM(U5:U15)</f>
        <v>1540877</v>
      </c>
      <c r="V16" s="61">
        <f>SUM(V5:V15)</f>
        <v>294320815.59999996</v>
      </c>
      <c r="X16" s="137">
        <v>294288006.69999999</v>
      </c>
    </row>
    <row r="17" spans="1:24" ht="16.5" thickBot="1" x14ac:dyDescent="0.3">
      <c r="A17" s="28">
        <v>13</v>
      </c>
      <c r="B17" s="30" t="s">
        <v>8</v>
      </c>
    </row>
    <row r="18" spans="1:24" ht="30.75" thickBot="1" x14ac:dyDescent="0.3">
      <c r="A18" s="28">
        <v>14</v>
      </c>
      <c r="B18" s="32" t="s">
        <v>10</v>
      </c>
      <c r="C18" s="6"/>
      <c r="D18" s="7"/>
      <c r="E18" s="7"/>
      <c r="F18" s="7"/>
      <c r="G18" s="7"/>
      <c r="H18" s="7"/>
      <c r="I18" s="7"/>
      <c r="J18" s="7"/>
      <c r="K18" s="7"/>
      <c r="L18" s="7"/>
      <c r="M18" s="7"/>
      <c r="N18" s="7"/>
      <c r="O18" s="7"/>
      <c r="P18" s="7"/>
      <c r="Q18" s="7"/>
      <c r="R18" s="8"/>
      <c r="S18" s="32" t="s">
        <v>30</v>
      </c>
      <c r="U18" s="31" t="s">
        <v>36</v>
      </c>
      <c r="V18" s="55" t="s">
        <v>37</v>
      </c>
      <c r="X18" s="55" t="s">
        <v>37</v>
      </c>
    </row>
    <row r="19" spans="1:24" ht="15.75" thickBot="1" x14ac:dyDescent="0.3">
      <c r="A19" s="28">
        <v>15</v>
      </c>
      <c r="B19" s="43"/>
      <c r="C19" s="11"/>
      <c r="D19" s="12"/>
      <c r="E19" s="12"/>
      <c r="F19" s="12"/>
      <c r="G19" s="12"/>
      <c r="H19" s="12"/>
      <c r="I19" s="12"/>
      <c r="J19" s="12"/>
      <c r="K19" s="12"/>
      <c r="L19" s="12"/>
      <c r="M19" s="12"/>
      <c r="N19" s="12"/>
      <c r="O19" s="12"/>
      <c r="P19" s="12"/>
      <c r="Q19" s="12"/>
      <c r="R19" s="13"/>
      <c r="S19" s="18" t="s">
        <v>28</v>
      </c>
      <c r="U19" s="40" t="s">
        <v>1</v>
      </c>
      <c r="V19" s="40" t="s">
        <v>38</v>
      </c>
      <c r="X19" s="40" t="s">
        <v>38</v>
      </c>
    </row>
    <row r="20" spans="1:24" ht="30" customHeight="1" x14ac:dyDescent="0.25">
      <c r="A20" s="28">
        <v>16</v>
      </c>
      <c r="B20" s="44" t="s">
        <v>11</v>
      </c>
      <c r="C20" s="14"/>
      <c r="D20" s="15"/>
      <c r="E20" s="15"/>
      <c r="F20" s="15"/>
      <c r="G20" s="15"/>
      <c r="H20" s="15"/>
      <c r="I20" s="15"/>
      <c r="J20" s="15"/>
      <c r="K20" s="15"/>
      <c r="L20" s="15"/>
      <c r="M20" s="15"/>
      <c r="N20" s="15"/>
      <c r="O20" s="15"/>
      <c r="P20" s="15"/>
      <c r="Q20" s="15"/>
      <c r="R20" s="16"/>
      <c r="S20" s="62">
        <v>326.10000000000002</v>
      </c>
      <c r="T20" s="63"/>
      <c r="U20" s="64">
        <v>206239</v>
      </c>
      <c r="V20" s="65">
        <f>S20*U20</f>
        <v>67254537.900000006</v>
      </c>
      <c r="X20" s="133">
        <f>V20</f>
        <v>67254537.900000006</v>
      </c>
    </row>
    <row r="21" spans="1:24" ht="30" x14ac:dyDescent="0.25">
      <c r="A21" s="28">
        <v>17</v>
      </c>
      <c r="B21" s="45" t="s">
        <v>12</v>
      </c>
      <c r="C21" s="9"/>
      <c r="D21" s="5"/>
      <c r="E21" s="5"/>
      <c r="F21" s="5"/>
      <c r="G21" s="5"/>
      <c r="H21" s="5"/>
      <c r="I21" s="5"/>
      <c r="J21" s="5"/>
      <c r="K21" s="5"/>
      <c r="L21" s="5"/>
      <c r="M21" s="5"/>
      <c r="N21" s="5"/>
      <c r="O21" s="5"/>
      <c r="P21" s="5"/>
      <c r="Q21" s="5"/>
      <c r="R21" s="10"/>
      <c r="S21" s="62">
        <v>207.6</v>
      </c>
      <c r="T21" s="63"/>
      <c r="U21" s="66">
        <v>105195</v>
      </c>
      <c r="V21" s="62">
        <f>S21*U21</f>
        <v>21838482</v>
      </c>
      <c r="X21" s="134">
        <f>V21</f>
        <v>21838482</v>
      </c>
    </row>
    <row r="22" spans="1:24" ht="15.75" thickBot="1" x14ac:dyDescent="0.3">
      <c r="A22" s="28">
        <v>18</v>
      </c>
      <c r="B22" s="46" t="s">
        <v>7</v>
      </c>
      <c r="C22" s="11"/>
      <c r="D22" s="12"/>
      <c r="E22" s="12"/>
      <c r="F22" s="12"/>
      <c r="G22" s="12"/>
      <c r="H22" s="12"/>
      <c r="I22" s="12"/>
      <c r="J22" s="12"/>
      <c r="K22" s="12"/>
      <c r="L22" s="12"/>
      <c r="M22" s="12"/>
      <c r="N22" s="12"/>
      <c r="O22" s="12"/>
      <c r="P22" s="12"/>
      <c r="Q22" s="12"/>
      <c r="R22" s="13"/>
      <c r="S22" s="67">
        <v>204.8</v>
      </c>
      <c r="T22" s="63"/>
      <c r="U22" s="68">
        <v>7936</v>
      </c>
      <c r="V22" s="67">
        <f>S22*U22</f>
        <v>1625292.8</v>
      </c>
      <c r="X22" s="135">
        <f>V22</f>
        <v>1625292.8</v>
      </c>
    </row>
    <row r="23" spans="1:24" ht="32.25" customHeight="1" thickBot="1" x14ac:dyDescent="0.3">
      <c r="A23" s="3">
        <v>19</v>
      </c>
      <c r="B23" s="47"/>
      <c r="C23" s="48"/>
      <c r="U23" s="60">
        <f>SUM(U20:U22)</f>
        <v>319370</v>
      </c>
      <c r="V23" s="61">
        <f>SUM(V20:V22)</f>
        <v>90718312.700000003</v>
      </c>
      <c r="X23" s="130">
        <f>SUM(X20:X22)</f>
        <v>90718312.700000003</v>
      </c>
    </row>
    <row r="24" spans="1:24" ht="32.25" customHeight="1" thickBot="1" x14ac:dyDescent="0.3">
      <c r="A24" s="3">
        <v>20</v>
      </c>
      <c r="B24" s="1" t="s">
        <v>31</v>
      </c>
      <c r="C24" t="s">
        <v>32</v>
      </c>
      <c r="S24" s="132" t="s">
        <v>9</v>
      </c>
      <c r="T24" s="131"/>
      <c r="U24" s="60">
        <f>SUM(U16,U23)</f>
        <v>1860247</v>
      </c>
      <c r="V24" s="61">
        <f>SUM(V16,V23)</f>
        <v>385039128.29999995</v>
      </c>
      <c r="X24" s="137">
        <f>SUM(X16,X23)</f>
        <v>385006319.39999998</v>
      </c>
    </row>
    <row r="25" spans="1:24" x14ac:dyDescent="0.25">
      <c r="A25" s="3">
        <v>21</v>
      </c>
      <c r="C25" t="s">
        <v>33</v>
      </c>
    </row>
    <row r="26" spans="1:24" x14ac:dyDescent="0.25">
      <c r="A26" s="3">
        <v>22</v>
      </c>
      <c r="C26" t="s">
        <v>34</v>
      </c>
    </row>
    <row r="27" spans="1:24" x14ac:dyDescent="0.25">
      <c r="A27" s="3">
        <v>23</v>
      </c>
      <c r="C27" t="s">
        <v>35</v>
      </c>
    </row>
    <row r="28" spans="1:24" x14ac:dyDescent="0.25">
      <c r="A28" s="3">
        <v>24</v>
      </c>
    </row>
    <row r="29" spans="1:24" x14ac:dyDescent="0.25">
      <c r="A29" s="3">
        <v>25</v>
      </c>
      <c r="B29" s="19" t="s">
        <v>13</v>
      </c>
    </row>
    <row r="30" spans="1:24" x14ac:dyDescent="0.25">
      <c r="A30" s="3">
        <v>26</v>
      </c>
      <c r="B30" s="138" t="s">
        <v>57</v>
      </c>
    </row>
    <row r="31" spans="1:24" x14ac:dyDescent="0.25">
      <c r="A31" s="3">
        <v>27</v>
      </c>
      <c r="B31" t="s">
        <v>14</v>
      </c>
    </row>
    <row r="32" spans="1:24" x14ac:dyDescent="0.25">
      <c r="A32" s="3">
        <v>28</v>
      </c>
    </row>
    <row r="33" spans="1:2" x14ac:dyDescent="0.25">
      <c r="A33" s="3">
        <v>29</v>
      </c>
      <c r="B33" s="20" t="s">
        <v>15</v>
      </c>
    </row>
    <row r="34" spans="1:2" x14ac:dyDescent="0.25">
      <c r="A34" s="3">
        <v>30</v>
      </c>
      <c r="B34" s="20" t="s">
        <v>24</v>
      </c>
    </row>
    <row r="35" spans="1:2" x14ac:dyDescent="0.25">
      <c r="A35" s="3">
        <v>31</v>
      </c>
      <c r="B35" s="20" t="s">
        <v>55</v>
      </c>
    </row>
    <row r="36" spans="1:2" x14ac:dyDescent="0.25">
      <c r="A36" s="3">
        <v>32</v>
      </c>
      <c r="B36" s="20" t="s">
        <v>56</v>
      </c>
    </row>
    <row r="37" spans="1:2" x14ac:dyDescent="0.25">
      <c r="A37" s="3">
        <v>33</v>
      </c>
      <c r="B37" s="20" t="s">
        <v>16</v>
      </c>
    </row>
    <row r="38" spans="1:2" x14ac:dyDescent="0.25">
      <c r="A38" s="3">
        <v>34</v>
      </c>
      <c r="B38" s="20" t="s">
        <v>17</v>
      </c>
    </row>
    <row r="40" spans="1:2" x14ac:dyDescent="0.25">
      <c r="B40" s="20" t="s">
        <v>18</v>
      </c>
    </row>
  </sheetData>
  <autoFilter ref="A4:S4"/>
  <mergeCells count="4">
    <mergeCell ref="U1:V1"/>
    <mergeCell ref="B2:B3"/>
    <mergeCell ref="C2:C3"/>
    <mergeCell ref="D2:R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topLeftCell="A2" workbookViewId="0">
      <selection activeCell="A2" sqref="A2:A4"/>
    </sheetView>
  </sheetViews>
  <sheetFormatPr defaultRowHeight="15" x14ac:dyDescent="0.25"/>
  <cols>
    <col min="1" max="1" width="18.85546875" customWidth="1"/>
    <col min="2" max="2" width="16.140625" customWidth="1"/>
    <col min="3" max="17" width="12.7109375" customWidth="1"/>
    <col min="18" max="18" width="25.7109375" customWidth="1"/>
    <col min="19" max="19" width="3.7109375" style="48" customWidth="1"/>
    <col min="20" max="20" width="25.7109375" customWidth="1"/>
    <col min="21" max="21" width="3.7109375" customWidth="1"/>
    <col min="22" max="22" width="30.7109375" customWidth="1"/>
    <col min="23" max="23" width="25.7109375" customWidth="1"/>
  </cols>
  <sheetData>
    <row r="1" spans="1:20" ht="15.75" thickBot="1" x14ac:dyDescent="0.3">
      <c r="A1" t="s">
        <v>2</v>
      </c>
    </row>
    <row r="2" spans="1:20" ht="33.75" customHeight="1" x14ac:dyDescent="0.25">
      <c r="A2" s="152" t="s">
        <v>39</v>
      </c>
      <c r="B2" s="153" t="s">
        <v>5</v>
      </c>
      <c r="C2" s="155" t="s">
        <v>40</v>
      </c>
      <c r="D2" s="156"/>
      <c r="E2" s="156"/>
      <c r="F2" s="156"/>
      <c r="G2" s="156"/>
      <c r="H2" s="156"/>
      <c r="I2" s="156"/>
      <c r="J2" s="156"/>
      <c r="K2" s="156"/>
      <c r="L2" s="156"/>
      <c r="M2" s="156"/>
      <c r="N2" s="156"/>
      <c r="O2" s="156"/>
      <c r="P2" s="156"/>
      <c r="Q2" s="157"/>
      <c r="R2" s="158" t="s">
        <v>41</v>
      </c>
      <c r="S2" s="70"/>
      <c r="T2" s="158" t="s">
        <v>42</v>
      </c>
    </row>
    <row r="3" spans="1:20" ht="15.75" thickBot="1" x14ac:dyDescent="0.3">
      <c r="A3" s="148"/>
      <c r="B3" s="154"/>
      <c r="C3" s="71">
        <v>1</v>
      </c>
      <c r="D3" s="33">
        <v>2</v>
      </c>
      <c r="E3" s="33">
        <v>3</v>
      </c>
      <c r="F3" s="33">
        <v>4</v>
      </c>
      <c r="G3" s="33">
        <v>5</v>
      </c>
      <c r="H3" s="33">
        <v>6</v>
      </c>
      <c r="I3" s="33">
        <v>7</v>
      </c>
      <c r="J3" s="33">
        <v>8</v>
      </c>
      <c r="K3" s="33">
        <v>9</v>
      </c>
      <c r="L3" s="33">
        <v>10</v>
      </c>
      <c r="M3" s="33">
        <v>11</v>
      </c>
      <c r="N3" s="33">
        <v>12</v>
      </c>
      <c r="O3" s="33">
        <v>13</v>
      </c>
      <c r="P3" s="33">
        <v>14</v>
      </c>
      <c r="Q3" s="72">
        <v>15</v>
      </c>
      <c r="R3" s="159"/>
      <c r="S3" s="73"/>
      <c r="T3" s="159"/>
    </row>
    <row r="4" spans="1:20" ht="18.75" x14ac:dyDescent="0.3">
      <c r="A4" s="148"/>
      <c r="B4" s="154"/>
      <c r="C4" s="160" t="s">
        <v>43</v>
      </c>
      <c r="D4" s="161"/>
      <c r="E4" s="161"/>
      <c r="F4" s="161"/>
      <c r="G4" s="161"/>
      <c r="H4" s="161"/>
      <c r="I4" s="161"/>
      <c r="J4" s="161"/>
      <c r="K4" s="161"/>
      <c r="L4" s="161"/>
      <c r="M4" s="161"/>
      <c r="N4" s="161"/>
      <c r="O4" s="161"/>
      <c r="P4" s="161"/>
      <c r="Q4" s="162"/>
      <c r="R4" s="74" t="s">
        <v>44</v>
      </c>
      <c r="S4" s="75"/>
      <c r="T4" s="74" t="s">
        <v>44</v>
      </c>
    </row>
    <row r="5" spans="1:20" x14ac:dyDescent="0.25">
      <c r="A5" s="148" t="s">
        <v>45</v>
      </c>
      <c r="B5" s="76" t="s">
        <v>3</v>
      </c>
      <c r="C5" s="77">
        <v>0</v>
      </c>
      <c r="D5" s="49">
        <v>0</v>
      </c>
      <c r="E5" s="49">
        <v>99.2</v>
      </c>
      <c r="F5" s="49">
        <v>167.2</v>
      </c>
      <c r="G5" s="49">
        <v>203.4</v>
      </c>
      <c r="H5" s="49">
        <v>240.8</v>
      </c>
      <c r="I5" s="49">
        <v>275.8</v>
      </c>
      <c r="J5" s="49">
        <v>305.7</v>
      </c>
      <c r="K5" s="49">
        <v>349.5</v>
      </c>
      <c r="L5" s="49">
        <v>371.4</v>
      </c>
      <c r="M5" s="49">
        <v>362.8</v>
      </c>
      <c r="N5" s="49">
        <v>354</v>
      </c>
      <c r="O5" s="49">
        <v>320.39999999999998</v>
      </c>
      <c r="P5" s="49">
        <v>282.39999999999998</v>
      </c>
      <c r="Q5" s="78">
        <v>311.2</v>
      </c>
      <c r="R5" s="51">
        <v>260</v>
      </c>
      <c r="S5" s="79"/>
      <c r="T5" s="51">
        <v>260</v>
      </c>
    </row>
    <row r="6" spans="1:20" x14ac:dyDescent="0.25">
      <c r="A6" s="148"/>
      <c r="B6" s="76" t="s">
        <v>4</v>
      </c>
      <c r="C6" s="77">
        <v>0</v>
      </c>
      <c r="D6" s="49">
        <v>0</v>
      </c>
      <c r="E6" s="49">
        <v>84.6</v>
      </c>
      <c r="F6" s="49">
        <v>104.5</v>
      </c>
      <c r="G6" s="49">
        <v>123.3</v>
      </c>
      <c r="H6" s="49">
        <v>153.5</v>
      </c>
      <c r="I6" s="49">
        <v>184.3</v>
      </c>
      <c r="J6" s="49">
        <v>209.1</v>
      </c>
      <c r="K6" s="49">
        <v>254</v>
      </c>
      <c r="L6" s="49">
        <v>233.5</v>
      </c>
      <c r="M6" s="49">
        <v>214.9</v>
      </c>
      <c r="N6" s="49">
        <v>143.5</v>
      </c>
      <c r="O6" s="49">
        <v>215.1</v>
      </c>
      <c r="P6" s="49">
        <v>270.8</v>
      </c>
      <c r="Q6" s="78">
        <v>207.2</v>
      </c>
      <c r="R6" s="51">
        <v>141.6</v>
      </c>
      <c r="S6" s="79"/>
      <c r="T6" s="51">
        <v>141.6</v>
      </c>
    </row>
    <row r="7" spans="1:20" x14ac:dyDescent="0.25">
      <c r="A7" s="148" t="s">
        <v>46</v>
      </c>
      <c r="B7" s="76" t="s">
        <v>3</v>
      </c>
      <c r="C7" s="77">
        <v>0</v>
      </c>
      <c r="D7" s="49">
        <v>0</v>
      </c>
      <c r="E7" s="49">
        <v>98.3</v>
      </c>
      <c r="F7" s="49">
        <v>168.2</v>
      </c>
      <c r="G7" s="49">
        <v>216.2</v>
      </c>
      <c r="H7" s="49">
        <v>268.2</v>
      </c>
      <c r="I7" s="49">
        <v>295.7</v>
      </c>
      <c r="J7" s="49">
        <v>357.3</v>
      </c>
      <c r="K7" s="49">
        <v>387.5</v>
      </c>
      <c r="L7" s="49">
        <v>391.9</v>
      </c>
      <c r="M7" s="49">
        <v>435.1</v>
      </c>
      <c r="N7" s="49">
        <v>442</v>
      </c>
      <c r="O7" s="49">
        <v>434.3</v>
      </c>
      <c r="P7" s="49">
        <v>425.4</v>
      </c>
      <c r="Q7" s="78">
        <v>412</v>
      </c>
      <c r="R7" s="51">
        <v>296.3</v>
      </c>
      <c r="S7" s="79"/>
      <c r="T7" s="51">
        <v>296.3</v>
      </c>
    </row>
    <row r="8" spans="1:20" x14ac:dyDescent="0.25">
      <c r="A8" s="148"/>
      <c r="B8" s="76" t="s">
        <v>4</v>
      </c>
      <c r="C8" s="77">
        <v>0</v>
      </c>
      <c r="D8" s="49">
        <v>0</v>
      </c>
      <c r="E8" s="49">
        <v>66.599999999999994</v>
      </c>
      <c r="F8" s="49">
        <v>100</v>
      </c>
      <c r="G8" s="49">
        <v>175.2</v>
      </c>
      <c r="H8" s="49">
        <v>221.3</v>
      </c>
      <c r="I8" s="49">
        <v>298</v>
      </c>
      <c r="J8" s="49">
        <v>308.10000000000002</v>
      </c>
      <c r="K8" s="49">
        <v>255.5</v>
      </c>
      <c r="L8" s="49">
        <v>305</v>
      </c>
      <c r="M8" s="49">
        <v>335.2</v>
      </c>
      <c r="N8" s="49">
        <v>333.3</v>
      </c>
      <c r="O8" s="49">
        <v>187.8</v>
      </c>
      <c r="P8" s="49">
        <v>285.2</v>
      </c>
      <c r="Q8" s="78">
        <v>0</v>
      </c>
      <c r="R8" s="51">
        <v>239.1</v>
      </c>
      <c r="S8" s="79"/>
      <c r="T8" s="51">
        <v>239.1</v>
      </c>
    </row>
    <row r="9" spans="1:20" x14ac:dyDescent="0.25">
      <c r="A9" s="148" t="s">
        <v>47</v>
      </c>
      <c r="B9" s="76" t="s">
        <v>3</v>
      </c>
      <c r="C9" s="77">
        <v>0</v>
      </c>
      <c r="D9" s="49">
        <v>0</v>
      </c>
      <c r="E9" s="49">
        <v>100.6</v>
      </c>
      <c r="F9" s="49">
        <v>152.30000000000001</v>
      </c>
      <c r="G9" s="49">
        <v>223.5</v>
      </c>
      <c r="H9" s="49">
        <v>236.5</v>
      </c>
      <c r="I9" s="49">
        <v>261.10000000000002</v>
      </c>
      <c r="J9" s="49">
        <v>311</v>
      </c>
      <c r="K9" s="49">
        <v>326.60000000000002</v>
      </c>
      <c r="L9" s="49">
        <v>365.9</v>
      </c>
      <c r="M9" s="49">
        <v>374.9</v>
      </c>
      <c r="N9" s="49">
        <v>387.2</v>
      </c>
      <c r="O9" s="49">
        <v>337.4</v>
      </c>
      <c r="P9" s="49">
        <v>304.60000000000002</v>
      </c>
      <c r="Q9" s="78">
        <v>262.7</v>
      </c>
      <c r="R9" s="51">
        <v>266.10000000000002</v>
      </c>
      <c r="S9" s="79"/>
      <c r="T9" s="51">
        <v>266.10000000000002</v>
      </c>
    </row>
    <row r="10" spans="1:20" x14ac:dyDescent="0.25">
      <c r="A10" s="148"/>
      <c r="B10" s="76" t="s">
        <v>4</v>
      </c>
      <c r="C10" s="77">
        <v>0</v>
      </c>
      <c r="D10" s="49">
        <v>0</v>
      </c>
      <c r="E10" s="49">
        <v>95.9</v>
      </c>
      <c r="F10" s="49">
        <v>65.400000000000006</v>
      </c>
      <c r="G10" s="49">
        <v>100.3</v>
      </c>
      <c r="H10" s="49">
        <v>162.80000000000001</v>
      </c>
      <c r="I10" s="49">
        <v>221.8</v>
      </c>
      <c r="J10" s="49">
        <v>240.7</v>
      </c>
      <c r="K10" s="49">
        <v>248.3</v>
      </c>
      <c r="L10" s="49">
        <v>266.2</v>
      </c>
      <c r="M10" s="49">
        <v>180.2</v>
      </c>
      <c r="N10" s="49">
        <v>206.7</v>
      </c>
      <c r="O10" s="49">
        <v>207.5</v>
      </c>
      <c r="P10" s="49">
        <v>125.2</v>
      </c>
      <c r="Q10" s="78">
        <v>185</v>
      </c>
      <c r="R10" s="51">
        <v>148.4</v>
      </c>
      <c r="S10" s="79"/>
      <c r="T10" s="51">
        <v>148.4</v>
      </c>
    </row>
    <row r="11" spans="1:20" x14ac:dyDescent="0.25">
      <c r="A11" s="148" t="s">
        <v>48</v>
      </c>
      <c r="B11" s="76" t="s">
        <v>3</v>
      </c>
      <c r="C11" s="77">
        <v>0</v>
      </c>
      <c r="D11" s="49">
        <v>0</v>
      </c>
      <c r="E11" s="49">
        <v>135.19999999999999</v>
      </c>
      <c r="F11" s="49">
        <v>181.4</v>
      </c>
      <c r="G11" s="49">
        <v>197.1</v>
      </c>
      <c r="H11" s="49">
        <v>245.2</v>
      </c>
      <c r="I11" s="49">
        <v>260.3</v>
      </c>
      <c r="J11" s="49">
        <v>301.7</v>
      </c>
      <c r="K11" s="49">
        <v>324.10000000000002</v>
      </c>
      <c r="L11" s="49">
        <v>326.3</v>
      </c>
      <c r="M11" s="49">
        <v>346.4</v>
      </c>
      <c r="N11" s="49">
        <v>365.8</v>
      </c>
      <c r="O11" s="49">
        <v>363.1</v>
      </c>
      <c r="P11" s="49">
        <v>0</v>
      </c>
      <c r="Q11" s="78">
        <v>0</v>
      </c>
      <c r="R11" s="51">
        <v>217.6</v>
      </c>
      <c r="S11" s="79"/>
      <c r="T11" s="51">
        <v>217.6</v>
      </c>
    </row>
    <row r="12" spans="1:20" x14ac:dyDescent="0.25">
      <c r="A12" s="148"/>
      <c r="B12" s="76" t="s">
        <v>4</v>
      </c>
      <c r="C12" s="77">
        <v>0</v>
      </c>
      <c r="D12" s="49">
        <v>69.5</v>
      </c>
      <c r="E12" s="49">
        <v>105.4</v>
      </c>
      <c r="F12" s="49">
        <v>161.19999999999999</v>
      </c>
      <c r="G12" s="49">
        <v>160.4</v>
      </c>
      <c r="H12" s="49">
        <v>225</v>
      </c>
      <c r="I12" s="49">
        <v>199</v>
      </c>
      <c r="J12" s="49">
        <v>202.9</v>
      </c>
      <c r="K12" s="49">
        <v>191.8</v>
      </c>
      <c r="L12" s="49">
        <v>90.9</v>
      </c>
      <c r="M12" s="49">
        <v>0</v>
      </c>
      <c r="N12" s="49">
        <v>0</v>
      </c>
      <c r="O12" s="49">
        <v>0</v>
      </c>
      <c r="P12" s="49">
        <v>0</v>
      </c>
      <c r="Q12" s="78">
        <v>0</v>
      </c>
      <c r="R12" s="51">
        <v>137</v>
      </c>
      <c r="S12" s="79"/>
      <c r="T12" s="51">
        <v>137</v>
      </c>
    </row>
    <row r="13" spans="1:20" x14ac:dyDescent="0.25">
      <c r="A13" s="148" t="s">
        <v>6</v>
      </c>
      <c r="B13" s="76" t="s">
        <v>3</v>
      </c>
      <c r="C13" s="77">
        <v>3.6</v>
      </c>
      <c r="D13" s="49">
        <v>93.5</v>
      </c>
      <c r="E13" s="49">
        <v>164.2</v>
      </c>
      <c r="F13" s="49">
        <v>202.7</v>
      </c>
      <c r="G13" s="49">
        <v>205.6</v>
      </c>
      <c r="H13" s="49">
        <v>260.10000000000002</v>
      </c>
      <c r="I13" s="49">
        <v>255</v>
      </c>
      <c r="J13" s="49">
        <v>297.8</v>
      </c>
      <c r="K13" s="49">
        <v>322.2</v>
      </c>
      <c r="L13" s="49">
        <v>320.60000000000002</v>
      </c>
      <c r="M13" s="49">
        <v>357.9</v>
      </c>
      <c r="N13" s="49">
        <v>274.10000000000002</v>
      </c>
      <c r="O13" s="49">
        <v>241</v>
      </c>
      <c r="P13" s="49">
        <v>315.7</v>
      </c>
      <c r="Q13" s="78">
        <v>121.1</v>
      </c>
      <c r="R13" s="51">
        <v>168.1</v>
      </c>
      <c r="S13" s="79"/>
      <c r="T13" s="51">
        <v>168.1</v>
      </c>
    </row>
    <row r="14" spans="1:20" x14ac:dyDescent="0.25">
      <c r="A14" s="148"/>
      <c r="B14" s="76" t="s">
        <v>4</v>
      </c>
      <c r="C14" s="77">
        <v>6.4</v>
      </c>
      <c r="D14" s="49">
        <v>20</v>
      </c>
      <c r="E14" s="49">
        <v>68.8</v>
      </c>
      <c r="F14" s="49">
        <v>85</v>
      </c>
      <c r="G14" s="49">
        <v>92.6</v>
      </c>
      <c r="H14" s="49">
        <v>96.5</v>
      </c>
      <c r="I14" s="49">
        <v>82</v>
      </c>
      <c r="J14" s="49">
        <v>170.4</v>
      </c>
      <c r="K14" s="49">
        <v>131.80000000000001</v>
      </c>
      <c r="L14" s="49">
        <v>146.80000000000001</v>
      </c>
      <c r="M14" s="49">
        <v>117.5</v>
      </c>
      <c r="N14" s="49">
        <v>0</v>
      </c>
      <c r="O14" s="49">
        <v>0</v>
      </c>
      <c r="P14" s="49">
        <v>0</v>
      </c>
      <c r="Q14" s="78">
        <v>0</v>
      </c>
      <c r="R14" s="51">
        <v>63.9</v>
      </c>
      <c r="S14" s="79"/>
      <c r="T14" s="51">
        <v>63.9</v>
      </c>
    </row>
    <row r="15" spans="1:20" ht="15.75" thickBot="1" x14ac:dyDescent="0.3">
      <c r="A15" s="80" t="s">
        <v>7</v>
      </c>
      <c r="B15" s="81" t="s">
        <v>3</v>
      </c>
      <c r="C15" s="82">
        <v>0</v>
      </c>
      <c r="D15" s="52">
        <v>4.2</v>
      </c>
      <c r="E15" s="52">
        <v>87.5</v>
      </c>
      <c r="F15" s="52">
        <v>180.1</v>
      </c>
      <c r="G15" s="52">
        <v>177.4</v>
      </c>
      <c r="H15" s="52">
        <v>142.19999999999999</v>
      </c>
      <c r="I15" s="52">
        <v>172.1</v>
      </c>
      <c r="J15" s="52">
        <v>164.6</v>
      </c>
      <c r="K15" s="52">
        <v>198.9</v>
      </c>
      <c r="L15" s="52">
        <v>172.5</v>
      </c>
      <c r="M15" s="52">
        <v>208.6</v>
      </c>
      <c r="N15" s="52">
        <v>218.4</v>
      </c>
      <c r="O15" s="52">
        <v>153</v>
      </c>
      <c r="P15" s="52">
        <v>0</v>
      </c>
      <c r="Q15" s="83">
        <v>0</v>
      </c>
      <c r="R15" s="54">
        <v>123.2</v>
      </c>
      <c r="S15" s="84"/>
      <c r="T15" s="54">
        <v>123.2</v>
      </c>
    </row>
    <row r="16" spans="1:20" ht="18.75" x14ac:dyDescent="0.3">
      <c r="A16" s="85"/>
      <c r="B16" s="86"/>
      <c r="C16" s="149" t="s">
        <v>49</v>
      </c>
      <c r="D16" s="150"/>
      <c r="E16" s="150"/>
      <c r="F16" s="150"/>
      <c r="G16" s="150"/>
      <c r="H16" s="150"/>
      <c r="I16" s="150"/>
      <c r="J16" s="150"/>
      <c r="K16" s="150"/>
      <c r="L16" s="150"/>
      <c r="M16" s="150"/>
      <c r="N16" s="150"/>
      <c r="O16" s="150"/>
      <c r="P16" s="150"/>
      <c r="Q16" s="151"/>
      <c r="R16" s="87" t="s">
        <v>50</v>
      </c>
      <c r="S16" s="88"/>
      <c r="T16" s="87" t="s">
        <v>50</v>
      </c>
    </row>
    <row r="17" spans="1:23" x14ac:dyDescent="0.25">
      <c r="A17" s="148" t="s">
        <v>45</v>
      </c>
      <c r="B17" s="76" t="s">
        <v>3</v>
      </c>
      <c r="C17" s="89">
        <v>11120</v>
      </c>
      <c r="D17" s="90">
        <v>11447</v>
      </c>
      <c r="E17" s="90">
        <v>14482</v>
      </c>
      <c r="F17" s="90">
        <v>27295</v>
      </c>
      <c r="G17" s="90">
        <v>44664</v>
      </c>
      <c r="H17" s="90">
        <v>38579</v>
      </c>
      <c r="I17" s="90">
        <v>44829</v>
      </c>
      <c r="J17" s="90">
        <v>53823</v>
      </c>
      <c r="K17" s="90">
        <v>39746</v>
      </c>
      <c r="L17" s="90">
        <v>34424</v>
      </c>
      <c r="M17" s="90">
        <v>21011</v>
      </c>
      <c r="N17" s="90">
        <v>9060</v>
      </c>
      <c r="O17" s="90">
        <v>4788</v>
      </c>
      <c r="P17" s="90">
        <v>1821</v>
      </c>
      <c r="Q17" s="91">
        <v>1597</v>
      </c>
      <c r="R17" s="92">
        <v>358686</v>
      </c>
      <c r="S17" s="93"/>
      <c r="T17" s="92">
        <v>358686</v>
      </c>
    </row>
    <row r="18" spans="1:23" x14ac:dyDescent="0.25">
      <c r="A18" s="148"/>
      <c r="B18" s="76" t="s">
        <v>4</v>
      </c>
      <c r="C18" s="89">
        <v>343</v>
      </c>
      <c r="D18" s="90">
        <v>2411</v>
      </c>
      <c r="E18" s="90">
        <v>9296</v>
      </c>
      <c r="F18" s="90">
        <v>13778</v>
      </c>
      <c r="G18" s="90">
        <v>30156</v>
      </c>
      <c r="H18" s="90">
        <v>23940</v>
      </c>
      <c r="I18" s="90">
        <v>19655</v>
      </c>
      <c r="J18" s="90">
        <v>7029</v>
      </c>
      <c r="K18" s="90">
        <v>2221</v>
      </c>
      <c r="L18" s="90">
        <v>807</v>
      </c>
      <c r="M18" s="90">
        <v>315</v>
      </c>
      <c r="N18" s="90">
        <v>190</v>
      </c>
      <c r="O18" s="90">
        <v>116</v>
      </c>
      <c r="P18" s="90">
        <v>47</v>
      </c>
      <c r="Q18" s="91">
        <v>348</v>
      </c>
      <c r="R18" s="92">
        <v>110652</v>
      </c>
      <c r="S18" s="93"/>
      <c r="T18" s="92">
        <v>110652</v>
      </c>
    </row>
    <row r="19" spans="1:23" x14ac:dyDescent="0.25">
      <c r="A19" s="148" t="s">
        <v>46</v>
      </c>
      <c r="B19" s="76" t="s">
        <v>3</v>
      </c>
      <c r="C19" s="89">
        <v>14742</v>
      </c>
      <c r="D19" s="90">
        <v>19326</v>
      </c>
      <c r="E19" s="90">
        <v>16385</v>
      </c>
      <c r="F19" s="90">
        <v>6417</v>
      </c>
      <c r="G19" s="90">
        <v>6528</v>
      </c>
      <c r="H19" s="90">
        <v>8465</v>
      </c>
      <c r="I19" s="90">
        <v>12962</v>
      </c>
      <c r="J19" s="90">
        <v>16738</v>
      </c>
      <c r="K19" s="90">
        <v>15422</v>
      </c>
      <c r="L19" s="90">
        <v>23069</v>
      </c>
      <c r="M19" s="90">
        <v>27016</v>
      </c>
      <c r="N19" s="90">
        <v>23499</v>
      </c>
      <c r="O19" s="90">
        <v>12028</v>
      </c>
      <c r="P19" s="90">
        <v>7694</v>
      </c>
      <c r="Q19" s="91">
        <v>3979</v>
      </c>
      <c r="R19" s="92">
        <v>214270</v>
      </c>
      <c r="S19" s="93"/>
      <c r="T19" s="92">
        <v>214270</v>
      </c>
    </row>
    <row r="20" spans="1:23" x14ac:dyDescent="0.25">
      <c r="A20" s="148"/>
      <c r="B20" s="76" t="s">
        <v>4</v>
      </c>
      <c r="C20" s="89">
        <v>41</v>
      </c>
      <c r="D20" s="94">
        <v>22</v>
      </c>
      <c r="E20" s="94">
        <v>68</v>
      </c>
      <c r="F20" s="94">
        <v>28</v>
      </c>
      <c r="G20" s="94">
        <v>78</v>
      </c>
      <c r="H20" s="94">
        <v>232</v>
      </c>
      <c r="I20" s="94">
        <v>427</v>
      </c>
      <c r="J20" s="94">
        <v>119</v>
      </c>
      <c r="K20" s="94">
        <v>66</v>
      </c>
      <c r="L20" s="94">
        <v>32</v>
      </c>
      <c r="M20" s="94">
        <v>43</v>
      </c>
      <c r="N20" s="94">
        <v>4</v>
      </c>
      <c r="O20" s="94">
        <v>28</v>
      </c>
      <c r="P20" s="94">
        <v>5</v>
      </c>
      <c r="Q20" s="95">
        <v>0</v>
      </c>
      <c r="R20" s="96">
        <v>1193</v>
      </c>
      <c r="S20" s="97"/>
      <c r="T20" s="96">
        <v>1193</v>
      </c>
      <c r="U20" s="98"/>
      <c r="V20" s="98"/>
      <c r="W20" s="98"/>
    </row>
    <row r="21" spans="1:23" x14ac:dyDescent="0.25">
      <c r="A21" s="148" t="s">
        <v>47</v>
      </c>
      <c r="B21" s="76" t="s">
        <v>3</v>
      </c>
      <c r="C21" s="89">
        <v>4643</v>
      </c>
      <c r="D21" s="94">
        <v>5969</v>
      </c>
      <c r="E21" s="94">
        <v>8678</v>
      </c>
      <c r="F21" s="94">
        <v>4996</v>
      </c>
      <c r="G21" s="94">
        <v>12463</v>
      </c>
      <c r="H21" s="94">
        <v>10615</v>
      </c>
      <c r="I21" s="94">
        <v>23119</v>
      </c>
      <c r="J21" s="94">
        <v>23455</v>
      </c>
      <c r="K21" s="94">
        <v>17244</v>
      </c>
      <c r="L21" s="94">
        <v>13409</v>
      </c>
      <c r="M21" s="94">
        <v>11637</v>
      </c>
      <c r="N21" s="94">
        <v>7271</v>
      </c>
      <c r="O21" s="94">
        <v>2289</v>
      </c>
      <c r="P21" s="94">
        <v>1224</v>
      </c>
      <c r="Q21" s="95">
        <v>965</v>
      </c>
      <c r="R21" s="96">
        <v>147977</v>
      </c>
      <c r="S21" s="97"/>
      <c r="T21" s="96">
        <v>147977</v>
      </c>
      <c r="U21" s="98"/>
      <c r="V21" s="98"/>
      <c r="W21" s="98"/>
    </row>
    <row r="22" spans="1:23" x14ac:dyDescent="0.25">
      <c r="A22" s="148"/>
      <c r="B22" s="76" t="s">
        <v>4</v>
      </c>
      <c r="C22" s="89">
        <v>992</v>
      </c>
      <c r="D22" s="99">
        <v>166</v>
      </c>
      <c r="E22" s="99">
        <v>6212</v>
      </c>
      <c r="F22" s="94">
        <v>3968</v>
      </c>
      <c r="G22" s="94">
        <v>5767</v>
      </c>
      <c r="H22" s="94">
        <v>6393</v>
      </c>
      <c r="I22" s="94">
        <v>5585</v>
      </c>
      <c r="J22" s="94">
        <v>4583</v>
      </c>
      <c r="K22" s="94">
        <v>1188</v>
      </c>
      <c r="L22" s="94">
        <v>412</v>
      </c>
      <c r="M22" s="94">
        <v>184</v>
      </c>
      <c r="N22" s="94">
        <v>65</v>
      </c>
      <c r="O22" s="94">
        <v>30</v>
      </c>
      <c r="P22" s="94">
        <v>28</v>
      </c>
      <c r="Q22" s="95">
        <v>54</v>
      </c>
      <c r="R22" s="96">
        <v>35627</v>
      </c>
      <c r="S22" s="97"/>
      <c r="T22" s="96">
        <v>35627</v>
      </c>
      <c r="U22" s="98"/>
      <c r="V22" s="98"/>
      <c r="W22" s="98"/>
    </row>
    <row r="23" spans="1:23" x14ac:dyDescent="0.25">
      <c r="A23" s="148" t="s">
        <v>48</v>
      </c>
      <c r="B23" s="76" t="s">
        <v>3</v>
      </c>
      <c r="C23" s="89">
        <v>948</v>
      </c>
      <c r="D23" s="94">
        <v>379</v>
      </c>
      <c r="E23" s="94">
        <v>4934</v>
      </c>
      <c r="F23" s="94">
        <v>7379</v>
      </c>
      <c r="G23" s="94">
        <v>7211</v>
      </c>
      <c r="H23" s="94">
        <v>7423</v>
      </c>
      <c r="I23" s="94">
        <v>6857</v>
      </c>
      <c r="J23" s="94">
        <v>4594</v>
      </c>
      <c r="K23" s="94">
        <v>1205</v>
      </c>
      <c r="L23" s="94">
        <v>253</v>
      </c>
      <c r="M23" s="94">
        <v>422</v>
      </c>
      <c r="N23" s="94">
        <v>90</v>
      </c>
      <c r="O23" s="94">
        <v>8</v>
      </c>
      <c r="P23" s="94">
        <v>0</v>
      </c>
      <c r="Q23" s="95">
        <v>0</v>
      </c>
      <c r="R23" s="96">
        <v>41703</v>
      </c>
      <c r="S23" s="97"/>
      <c r="T23" s="96">
        <v>41703</v>
      </c>
      <c r="U23" s="98"/>
      <c r="V23" s="98"/>
      <c r="W23" s="98"/>
    </row>
    <row r="24" spans="1:23" x14ac:dyDescent="0.25">
      <c r="A24" s="148"/>
      <c r="B24" s="76" t="s">
        <v>4</v>
      </c>
      <c r="C24" s="89">
        <v>3486</v>
      </c>
      <c r="D24" s="94">
        <v>8851</v>
      </c>
      <c r="E24" s="94">
        <v>11186</v>
      </c>
      <c r="F24" s="94">
        <v>11434</v>
      </c>
      <c r="G24" s="94">
        <v>8378</v>
      </c>
      <c r="H24" s="94">
        <v>6342</v>
      </c>
      <c r="I24" s="94">
        <v>3992</v>
      </c>
      <c r="J24" s="94">
        <v>2160</v>
      </c>
      <c r="K24" s="94">
        <v>521</v>
      </c>
      <c r="L24" s="94">
        <v>460</v>
      </c>
      <c r="M24" s="94">
        <v>0</v>
      </c>
      <c r="N24" s="94">
        <v>0</v>
      </c>
      <c r="O24" s="94">
        <v>0</v>
      </c>
      <c r="P24" s="94">
        <v>0</v>
      </c>
      <c r="Q24" s="95">
        <v>0</v>
      </c>
      <c r="R24" s="96">
        <v>56810</v>
      </c>
      <c r="S24" s="97"/>
      <c r="T24" s="96">
        <v>56810</v>
      </c>
      <c r="U24" s="98"/>
      <c r="V24" s="98"/>
      <c r="W24" s="98"/>
    </row>
    <row r="25" spans="1:23" x14ac:dyDescent="0.25">
      <c r="A25" s="148" t="s">
        <v>6</v>
      </c>
      <c r="B25" s="76" t="s">
        <v>3</v>
      </c>
      <c r="C25" s="89">
        <v>17535</v>
      </c>
      <c r="D25" s="94">
        <v>35533</v>
      </c>
      <c r="E25" s="94">
        <v>37844</v>
      </c>
      <c r="F25" s="94">
        <v>24442</v>
      </c>
      <c r="G25" s="94">
        <v>18045</v>
      </c>
      <c r="H25" s="94">
        <v>12665</v>
      </c>
      <c r="I25" s="94">
        <v>8717</v>
      </c>
      <c r="J25" s="94">
        <v>6485</v>
      </c>
      <c r="K25" s="94">
        <v>3338</v>
      </c>
      <c r="L25" s="94">
        <v>2301</v>
      </c>
      <c r="M25" s="94">
        <v>1769</v>
      </c>
      <c r="N25" s="94">
        <v>1259</v>
      </c>
      <c r="O25" s="94">
        <v>440</v>
      </c>
      <c r="P25" s="94">
        <v>303</v>
      </c>
      <c r="Q25" s="95">
        <v>166</v>
      </c>
      <c r="R25" s="96">
        <v>170842</v>
      </c>
      <c r="S25" s="97"/>
      <c r="T25" s="96">
        <v>170842</v>
      </c>
      <c r="U25" s="98"/>
      <c r="V25" s="98"/>
      <c r="W25" s="98"/>
    </row>
    <row r="26" spans="1:23" x14ac:dyDescent="0.25">
      <c r="A26" s="148"/>
      <c r="B26" s="76" t="s">
        <v>4</v>
      </c>
      <c r="C26" s="89">
        <v>28440</v>
      </c>
      <c r="D26" s="94">
        <v>56851</v>
      </c>
      <c r="E26" s="100">
        <v>50699</v>
      </c>
      <c r="F26" s="94">
        <v>47371</v>
      </c>
      <c r="G26" s="94">
        <v>23930</v>
      </c>
      <c r="H26" s="94">
        <v>12578</v>
      </c>
      <c r="I26" s="94">
        <v>85874</v>
      </c>
      <c r="J26" s="94">
        <v>1156</v>
      </c>
      <c r="K26" s="94">
        <v>705</v>
      </c>
      <c r="L26" s="94">
        <v>278</v>
      </c>
      <c r="M26" s="94">
        <v>434</v>
      </c>
      <c r="N26" s="94">
        <v>0</v>
      </c>
      <c r="O26" s="94">
        <v>0</v>
      </c>
      <c r="P26" s="94">
        <v>0</v>
      </c>
      <c r="Q26" s="95">
        <v>0</v>
      </c>
      <c r="R26" s="96">
        <v>308316</v>
      </c>
      <c r="S26" s="97"/>
      <c r="T26" s="96">
        <v>308316</v>
      </c>
      <c r="U26" s="98"/>
      <c r="V26" s="98"/>
      <c r="W26" s="98"/>
    </row>
    <row r="27" spans="1:23" ht="15.75" thickBot="1" x14ac:dyDescent="0.3">
      <c r="A27" s="80" t="s">
        <v>7</v>
      </c>
      <c r="B27" s="81" t="s">
        <v>3</v>
      </c>
      <c r="C27" s="101">
        <v>9878</v>
      </c>
      <c r="D27" s="102">
        <v>10573</v>
      </c>
      <c r="E27" s="102">
        <v>14274</v>
      </c>
      <c r="F27" s="102">
        <v>14525</v>
      </c>
      <c r="G27" s="102">
        <v>20748</v>
      </c>
      <c r="H27" s="102">
        <v>8620</v>
      </c>
      <c r="I27" s="102">
        <v>6471</v>
      </c>
      <c r="J27" s="102">
        <v>3683</v>
      </c>
      <c r="K27" s="102">
        <v>2120</v>
      </c>
      <c r="L27" s="102">
        <v>2330</v>
      </c>
      <c r="M27" s="102">
        <v>1150</v>
      </c>
      <c r="N27" s="102">
        <v>237</v>
      </c>
      <c r="O27" s="102">
        <v>192</v>
      </c>
      <c r="P27" s="102">
        <v>0</v>
      </c>
      <c r="Q27" s="103">
        <v>0</v>
      </c>
      <c r="R27" s="104">
        <v>94801</v>
      </c>
      <c r="S27" s="105"/>
      <c r="T27" s="104">
        <v>94801</v>
      </c>
      <c r="U27" s="98"/>
      <c r="V27" s="106"/>
      <c r="W27" s="106"/>
    </row>
    <row r="28" spans="1:23" ht="57" thickBot="1" x14ac:dyDescent="0.35">
      <c r="A28" s="107"/>
      <c r="B28" s="108"/>
      <c r="C28" s="149" t="s">
        <v>51</v>
      </c>
      <c r="D28" s="150"/>
      <c r="E28" s="150"/>
      <c r="F28" s="150"/>
      <c r="G28" s="150"/>
      <c r="H28" s="150"/>
      <c r="I28" s="150"/>
      <c r="J28" s="150"/>
      <c r="K28" s="150"/>
      <c r="L28" s="150"/>
      <c r="M28" s="150"/>
      <c r="N28" s="150"/>
      <c r="O28" s="150"/>
      <c r="P28" s="150"/>
      <c r="Q28" s="151"/>
      <c r="R28" s="139" t="s">
        <v>58</v>
      </c>
      <c r="S28" s="88"/>
      <c r="T28" s="109" t="s">
        <v>59</v>
      </c>
      <c r="U28" s="108"/>
      <c r="V28" s="109" t="s">
        <v>60</v>
      </c>
      <c r="W28" s="109" t="s">
        <v>61</v>
      </c>
    </row>
    <row r="29" spans="1:23" x14ac:dyDescent="0.25">
      <c r="A29" s="148" t="s">
        <v>45</v>
      </c>
      <c r="B29" s="76" t="s">
        <v>3</v>
      </c>
      <c r="C29" s="110">
        <f>C5*C17</f>
        <v>0</v>
      </c>
      <c r="D29" s="111">
        <f t="shared" ref="D29:Q29" si="0">D5*D17</f>
        <v>0</v>
      </c>
      <c r="E29" s="111">
        <f t="shared" si="0"/>
        <v>1436614.4000000001</v>
      </c>
      <c r="F29" s="111">
        <f t="shared" si="0"/>
        <v>4563724</v>
      </c>
      <c r="G29" s="111">
        <f t="shared" si="0"/>
        <v>9084657.5999999996</v>
      </c>
      <c r="H29" s="111">
        <f t="shared" si="0"/>
        <v>9289823.2000000011</v>
      </c>
      <c r="I29" s="111">
        <f t="shared" si="0"/>
        <v>12363838.200000001</v>
      </c>
      <c r="J29" s="111">
        <f t="shared" si="0"/>
        <v>16453691.1</v>
      </c>
      <c r="K29" s="111">
        <f t="shared" si="0"/>
        <v>13891227</v>
      </c>
      <c r="L29" s="111">
        <f t="shared" si="0"/>
        <v>12785073.6</v>
      </c>
      <c r="M29" s="111">
        <f t="shared" si="0"/>
        <v>7622790.7999999998</v>
      </c>
      <c r="N29" s="111">
        <f t="shared" si="0"/>
        <v>3207240</v>
      </c>
      <c r="O29" s="111">
        <f t="shared" si="0"/>
        <v>1534075.2</v>
      </c>
      <c r="P29" s="111">
        <f t="shared" si="0"/>
        <v>514250.39999999997</v>
      </c>
      <c r="Q29" s="112">
        <f t="shared" si="0"/>
        <v>496986.39999999997</v>
      </c>
      <c r="R29" s="113">
        <f>SUM(C29:Q29)</f>
        <v>93243991.900000021</v>
      </c>
      <c r="S29" s="114"/>
      <c r="T29" s="115">
        <f>T5*T17</f>
        <v>93258360</v>
      </c>
      <c r="U29" s="48"/>
      <c r="V29" s="115">
        <f>R29-T29</f>
        <v>-14368.099999979138</v>
      </c>
      <c r="W29" s="163">
        <f>V29/R29</f>
        <v>-1.5409142945518975E-4</v>
      </c>
    </row>
    <row r="30" spans="1:23" x14ac:dyDescent="0.25">
      <c r="A30" s="148"/>
      <c r="B30" s="76" t="s">
        <v>4</v>
      </c>
      <c r="C30" s="110">
        <f t="shared" ref="C30:Q36" si="1">C6*C18</f>
        <v>0</v>
      </c>
      <c r="D30" s="111">
        <f t="shared" si="1"/>
        <v>0</v>
      </c>
      <c r="E30" s="111">
        <f t="shared" si="1"/>
        <v>786441.6</v>
      </c>
      <c r="F30" s="111">
        <f t="shared" si="1"/>
        <v>1439801</v>
      </c>
      <c r="G30" s="111">
        <f t="shared" si="1"/>
        <v>3718234.8</v>
      </c>
      <c r="H30" s="111">
        <f t="shared" si="1"/>
        <v>3674790</v>
      </c>
      <c r="I30" s="111">
        <f t="shared" si="1"/>
        <v>3622416.5</v>
      </c>
      <c r="J30" s="111">
        <f t="shared" si="1"/>
        <v>1469763.9</v>
      </c>
      <c r="K30" s="111">
        <f t="shared" si="1"/>
        <v>564134</v>
      </c>
      <c r="L30" s="111">
        <f t="shared" si="1"/>
        <v>188434.5</v>
      </c>
      <c r="M30" s="111">
        <f t="shared" si="1"/>
        <v>67693.5</v>
      </c>
      <c r="N30" s="111">
        <f t="shared" si="1"/>
        <v>27265</v>
      </c>
      <c r="O30" s="111">
        <f t="shared" si="1"/>
        <v>24951.599999999999</v>
      </c>
      <c r="P30" s="111">
        <f t="shared" si="1"/>
        <v>12727.6</v>
      </c>
      <c r="Q30" s="112">
        <f t="shared" si="1"/>
        <v>72105.599999999991</v>
      </c>
      <c r="R30" s="116">
        <f t="shared" ref="R30:R39" si="2">SUM(C30:Q30)</f>
        <v>15668759.6</v>
      </c>
      <c r="S30" s="114"/>
      <c r="T30" s="117">
        <f t="shared" ref="T30:T39" si="3">T6*T18</f>
        <v>15668323.199999999</v>
      </c>
      <c r="U30" s="48"/>
      <c r="V30" s="117">
        <f t="shared" ref="V30:V39" si="4">R30-T30</f>
        <v>436.40000000037253</v>
      </c>
      <c r="W30" s="164">
        <f t="shared" ref="W30:W39" si="5">V30/R30</f>
        <v>2.7851598412446926E-5</v>
      </c>
    </row>
    <row r="31" spans="1:23" x14ac:dyDescent="0.25">
      <c r="A31" s="148" t="s">
        <v>46</v>
      </c>
      <c r="B31" s="76" t="s">
        <v>3</v>
      </c>
      <c r="C31" s="110">
        <f t="shared" si="1"/>
        <v>0</v>
      </c>
      <c r="D31" s="111">
        <f t="shared" si="1"/>
        <v>0</v>
      </c>
      <c r="E31" s="111">
        <f t="shared" si="1"/>
        <v>1610645.5</v>
      </c>
      <c r="F31" s="111">
        <f t="shared" si="1"/>
        <v>1079339.3999999999</v>
      </c>
      <c r="G31" s="111">
        <f t="shared" si="1"/>
        <v>1411353.5999999999</v>
      </c>
      <c r="H31" s="111">
        <f t="shared" si="1"/>
        <v>2270313</v>
      </c>
      <c r="I31" s="111">
        <f t="shared" si="1"/>
        <v>3832863.4</v>
      </c>
      <c r="J31" s="111">
        <f t="shared" si="1"/>
        <v>5980487.4000000004</v>
      </c>
      <c r="K31" s="111">
        <f t="shared" si="1"/>
        <v>5976025</v>
      </c>
      <c r="L31" s="111">
        <f t="shared" si="1"/>
        <v>9040741.0999999996</v>
      </c>
      <c r="M31" s="111">
        <f t="shared" si="1"/>
        <v>11754661.600000001</v>
      </c>
      <c r="N31" s="111">
        <f t="shared" si="1"/>
        <v>10386558</v>
      </c>
      <c r="O31" s="111">
        <f t="shared" si="1"/>
        <v>5223760.4000000004</v>
      </c>
      <c r="P31" s="111">
        <f t="shared" si="1"/>
        <v>3273027.5999999996</v>
      </c>
      <c r="Q31" s="112">
        <f t="shared" si="1"/>
        <v>1639348</v>
      </c>
      <c r="R31" s="116">
        <f t="shared" si="2"/>
        <v>63479124</v>
      </c>
      <c r="S31" s="114"/>
      <c r="T31" s="117">
        <f t="shared" si="3"/>
        <v>63488201</v>
      </c>
      <c r="U31" s="48"/>
      <c r="V31" s="117">
        <f t="shared" si="4"/>
        <v>-9077</v>
      </c>
      <c r="W31" s="164">
        <f t="shared" si="5"/>
        <v>-1.4299189131847503E-4</v>
      </c>
    </row>
    <row r="32" spans="1:23" x14ac:dyDescent="0.25">
      <c r="A32" s="148"/>
      <c r="B32" s="76" t="s">
        <v>4</v>
      </c>
      <c r="C32" s="110">
        <f t="shared" si="1"/>
        <v>0</v>
      </c>
      <c r="D32" s="111">
        <f t="shared" si="1"/>
        <v>0</v>
      </c>
      <c r="E32" s="111">
        <f t="shared" si="1"/>
        <v>4528.7999999999993</v>
      </c>
      <c r="F32" s="111">
        <f t="shared" si="1"/>
        <v>2800</v>
      </c>
      <c r="G32" s="111">
        <f t="shared" si="1"/>
        <v>13665.599999999999</v>
      </c>
      <c r="H32" s="111">
        <f t="shared" si="1"/>
        <v>51341.600000000006</v>
      </c>
      <c r="I32" s="111">
        <f t="shared" si="1"/>
        <v>127246</v>
      </c>
      <c r="J32" s="111">
        <f t="shared" si="1"/>
        <v>36663.9</v>
      </c>
      <c r="K32" s="111">
        <f t="shared" si="1"/>
        <v>16863</v>
      </c>
      <c r="L32" s="111">
        <f t="shared" si="1"/>
        <v>9760</v>
      </c>
      <c r="M32" s="111">
        <f t="shared" si="1"/>
        <v>14413.6</v>
      </c>
      <c r="N32" s="111">
        <f t="shared" si="1"/>
        <v>1333.2</v>
      </c>
      <c r="O32" s="111">
        <f t="shared" si="1"/>
        <v>5258.4000000000005</v>
      </c>
      <c r="P32" s="111">
        <f t="shared" si="1"/>
        <v>1426</v>
      </c>
      <c r="Q32" s="112">
        <f t="shared" si="1"/>
        <v>0</v>
      </c>
      <c r="R32" s="116">
        <f t="shared" si="2"/>
        <v>285300.10000000003</v>
      </c>
      <c r="S32" s="114"/>
      <c r="T32" s="117">
        <f t="shared" si="3"/>
        <v>285246.3</v>
      </c>
      <c r="U32" s="48"/>
      <c r="V32" s="117">
        <f t="shared" si="4"/>
        <v>53.800000000046566</v>
      </c>
      <c r="W32" s="164">
        <f t="shared" si="5"/>
        <v>1.8857336537928503E-4</v>
      </c>
    </row>
    <row r="33" spans="1:23" x14ac:dyDescent="0.25">
      <c r="A33" s="148" t="s">
        <v>47</v>
      </c>
      <c r="B33" s="76" t="s">
        <v>3</v>
      </c>
      <c r="C33" s="110">
        <f t="shared" si="1"/>
        <v>0</v>
      </c>
      <c r="D33" s="111">
        <f t="shared" si="1"/>
        <v>0</v>
      </c>
      <c r="E33" s="111">
        <f t="shared" si="1"/>
        <v>873006.79999999993</v>
      </c>
      <c r="F33" s="111">
        <f t="shared" si="1"/>
        <v>760890.8</v>
      </c>
      <c r="G33" s="111">
        <f t="shared" si="1"/>
        <v>2785480.5</v>
      </c>
      <c r="H33" s="111">
        <f t="shared" si="1"/>
        <v>2510447.5</v>
      </c>
      <c r="I33" s="111">
        <f t="shared" si="1"/>
        <v>6036370.9000000004</v>
      </c>
      <c r="J33" s="111">
        <f t="shared" si="1"/>
        <v>7294505</v>
      </c>
      <c r="K33" s="111">
        <f t="shared" si="1"/>
        <v>5631890.4000000004</v>
      </c>
      <c r="L33" s="111">
        <f t="shared" si="1"/>
        <v>4906353.0999999996</v>
      </c>
      <c r="M33" s="111">
        <f t="shared" si="1"/>
        <v>4362711.3</v>
      </c>
      <c r="N33" s="111">
        <f t="shared" si="1"/>
        <v>2815331.1999999997</v>
      </c>
      <c r="O33" s="111">
        <f t="shared" si="1"/>
        <v>772308.6</v>
      </c>
      <c r="P33" s="111">
        <f t="shared" si="1"/>
        <v>372830.4</v>
      </c>
      <c r="Q33" s="112">
        <f t="shared" si="1"/>
        <v>253505.5</v>
      </c>
      <c r="R33" s="116">
        <f t="shared" si="2"/>
        <v>39375632</v>
      </c>
      <c r="S33" s="114"/>
      <c r="T33" s="117">
        <f t="shared" si="3"/>
        <v>39376679.700000003</v>
      </c>
      <c r="U33" s="48"/>
      <c r="V33" s="117">
        <f t="shared" si="4"/>
        <v>-1047.7000000029802</v>
      </c>
      <c r="W33" s="164">
        <f t="shared" si="5"/>
        <v>-2.6607826891590723E-5</v>
      </c>
    </row>
    <row r="34" spans="1:23" x14ac:dyDescent="0.25">
      <c r="A34" s="148"/>
      <c r="B34" s="76" t="s">
        <v>4</v>
      </c>
      <c r="C34" s="110">
        <f t="shared" si="1"/>
        <v>0</v>
      </c>
      <c r="D34" s="111">
        <f t="shared" si="1"/>
        <v>0</v>
      </c>
      <c r="E34" s="111">
        <f t="shared" si="1"/>
        <v>595730.80000000005</v>
      </c>
      <c r="F34" s="111">
        <f t="shared" si="1"/>
        <v>259507.20000000001</v>
      </c>
      <c r="G34" s="111">
        <f t="shared" si="1"/>
        <v>578430.1</v>
      </c>
      <c r="H34" s="111">
        <f t="shared" si="1"/>
        <v>1040780.4</v>
      </c>
      <c r="I34" s="111">
        <f t="shared" si="1"/>
        <v>1238753</v>
      </c>
      <c r="J34" s="111">
        <f t="shared" si="1"/>
        <v>1103128.0999999999</v>
      </c>
      <c r="K34" s="111">
        <f t="shared" si="1"/>
        <v>294980.40000000002</v>
      </c>
      <c r="L34" s="111">
        <f t="shared" si="1"/>
        <v>109674.4</v>
      </c>
      <c r="M34" s="111">
        <f t="shared" si="1"/>
        <v>33156.799999999996</v>
      </c>
      <c r="N34" s="111">
        <f t="shared" si="1"/>
        <v>13435.5</v>
      </c>
      <c r="O34" s="111">
        <f t="shared" si="1"/>
        <v>6225</v>
      </c>
      <c r="P34" s="111">
        <f t="shared" si="1"/>
        <v>3505.6</v>
      </c>
      <c r="Q34" s="112">
        <f t="shared" si="1"/>
        <v>9990</v>
      </c>
      <c r="R34" s="116">
        <f t="shared" si="2"/>
        <v>5287297.3</v>
      </c>
      <c r="S34" s="114"/>
      <c r="T34" s="117">
        <f t="shared" si="3"/>
        <v>5287046.8</v>
      </c>
      <c r="U34" s="48"/>
      <c r="V34" s="117">
        <f t="shared" si="4"/>
        <v>250.5</v>
      </c>
      <c r="W34" s="164">
        <f t="shared" si="5"/>
        <v>4.7377702782100036E-5</v>
      </c>
    </row>
    <row r="35" spans="1:23" x14ac:dyDescent="0.25">
      <c r="A35" s="148" t="s">
        <v>48</v>
      </c>
      <c r="B35" s="76" t="s">
        <v>3</v>
      </c>
      <c r="C35" s="110">
        <f t="shared" si="1"/>
        <v>0</v>
      </c>
      <c r="D35" s="111">
        <f t="shared" si="1"/>
        <v>0</v>
      </c>
      <c r="E35" s="111">
        <f t="shared" si="1"/>
        <v>667076.79999999993</v>
      </c>
      <c r="F35" s="111">
        <f t="shared" si="1"/>
        <v>1338550.6000000001</v>
      </c>
      <c r="G35" s="111">
        <f t="shared" si="1"/>
        <v>1421288.0999999999</v>
      </c>
      <c r="H35" s="111">
        <f t="shared" si="1"/>
        <v>1820119.5999999999</v>
      </c>
      <c r="I35" s="111">
        <f t="shared" si="1"/>
        <v>1784877.1</v>
      </c>
      <c r="J35" s="111">
        <f t="shared" si="1"/>
        <v>1386009.8</v>
      </c>
      <c r="K35" s="111">
        <f t="shared" si="1"/>
        <v>390540.5</v>
      </c>
      <c r="L35" s="111">
        <f t="shared" si="1"/>
        <v>82553.900000000009</v>
      </c>
      <c r="M35" s="111">
        <f t="shared" si="1"/>
        <v>146180.79999999999</v>
      </c>
      <c r="N35" s="111">
        <f t="shared" si="1"/>
        <v>32922</v>
      </c>
      <c r="O35" s="111">
        <f t="shared" si="1"/>
        <v>2904.8</v>
      </c>
      <c r="P35" s="111">
        <f t="shared" si="1"/>
        <v>0</v>
      </c>
      <c r="Q35" s="112">
        <f t="shared" si="1"/>
        <v>0</v>
      </c>
      <c r="R35" s="116">
        <f t="shared" si="2"/>
        <v>9073024.0000000019</v>
      </c>
      <c r="S35" s="114"/>
      <c r="T35" s="117">
        <f t="shared" si="3"/>
        <v>9074572.7999999989</v>
      </c>
      <c r="U35" s="48"/>
      <c r="V35" s="117">
        <f t="shared" si="4"/>
        <v>-1548.7999999970198</v>
      </c>
      <c r="W35" s="164">
        <f t="shared" si="5"/>
        <v>-1.7070383589826496E-4</v>
      </c>
    </row>
    <row r="36" spans="1:23" x14ac:dyDescent="0.25">
      <c r="A36" s="148"/>
      <c r="B36" s="76" t="s">
        <v>4</v>
      </c>
      <c r="C36" s="110">
        <f>C12*C24</f>
        <v>0</v>
      </c>
      <c r="D36" s="111">
        <f t="shared" si="1"/>
        <v>615144.5</v>
      </c>
      <c r="E36" s="111">
        <f t="shared" si="1"/>
        <v>1179004.4000000001</v>
      </c>
      <c r="F36" s="111">
        <f t="shared" si="1"/>
        <v>1843160.7999999998</v>
      </c>
      <c r="G36" s="111">
        <f t="shared" si="1"/>
        <v>1343831.2</v>
      </c>
      <c r="H36" s="111">
        <f t="shared" si="1"/>
        <v>1426950</v>
      </c>
      <c r="I36" s="111">
        <f t="shared" si="1"/>
        <v>794408</v>
      </c>
      <c r="J36" s="111">
        <f t="shared" si="1"/>
        <v>438264</v>
      </c>
      <c r="K36" s="111">
        <f t="shared" si="1"/>
        <v>99927.8</v>
      </c>
      <c r="L36" s="111">
        <f t="shared" si="1"/>
        <v>41814</v>
      </c>
      <c r="M36" s="111">
        <f t="shared" si="1"/>
        <v>0</v>
      </c>
      <c r="N36" s="111">
        <f t="shared" si="1"/>
        <v>0</v>
      </c>
      <c r="O36" s="111">
        <f t="shared" si="1"/>
        <v>0</v>
      </c>
      <c r="P36" s="111">
        <f t="shared" si="1"/>
        <v>0</v>
      </c>
      <c r="Q36" s="112">
        <f t="shared" si="1"/>
        <v>0</v>
      </c>
      <c r="R36" s="116">
        <f t="shared" si="2"/>
        <v>7782504.7000000002</v>
      </c>
      <c r="S36" s="114"/>
      <c r="T36" s="117">
        <f t="shared" si="3"/>
        <v>7782970</v>
      </c>
      <c r="U36" s="48"/>
      <c r="V36" s="117">
        <f t="shared" si="4"/>
        <v>-465.29999999981374</v>
      </c>
      <c r="W36" s="164">
        <f t="shared" si="5"/>
        <v>-5.9787949758618677E-5</v>
      </c>
    </row>
    <row r="37" spans="1:23" x14ac:dyDescent="0.25">
      <c r="A37" s="148" t="s">
        <v>6</v>
      </c>
      <c r="B37" s="76" t="s">
        <v>3</v>
      </c>
      <c r="C37" s="110">
        <f t="shared" ref="C37:Q39" si="6">C13*C25</f>
        <v>63126</v>
      </c>
      <c r="D37" s="111">
        <f t="shared" si="6"/>
        <v>3322335.5</v>
      </c>
      <c r="E37" s="111">
        <f t="shared" si="6"/>
        <v>6213984.7999999998</v>
      </c>
      <c r="F37" s="111">
        <f t="shared" si="6"/>
        <v>4954393.3999999994</v>
      </c>
      <c r="G37" s="111">
        <f t="shared" si="6"/>
        <v>3710052</v>
      </c>
      <c r="H37" s="111">
        <f t="shared" si="6"/>
        <v>3294166.5000000005</v>
      </c>
      <c r="I37" s="111">
        <f t="shared" si="6"/>
        <v>2222835</v>
      </c>
      <c r="J37" s="111">
        <f t="shared" si="6"/>
        <v>1931233</v>
      </c>
      <c r="K37" s="111">
        <f t="shared" si="6"/>
        <v>1075503.5999999999</v>
      </c>
      <c r="L37" s="111">
        <f t="shared" si="6"/>
        <v>737700.60000000009</v>
      </c>
      <c r="M37" s="111">
        <f t="shared" si="6"/>
        <v>633125.1</v>
      </c>
      <c r="N37" s="111">
        <f t="shared" si="6"/>
        <v>345091.9</v>
      </c>
      <c r="O37" s="111">
        <f t="shared" si="6"/>
        <v>106040</v>
      </c>
      <c r="P37" s="111">
        <f t="shared" si="6"/>
        <v>95657.099999999991</v>
      </c>
      <c r="Q37" s="112">
        <f t="shared" si="6"/>
        <v>20102.599999999999</v>
      </c>
      <c r="R37" s="116">
        <f t="shared" si="2"/>
        <v>28725347.100000005</v>
      </c>
      <c r="S37" s="114"/>
      <c r="T37" s="117">
        <f t="shared" si="3"/>
        <v>28718540.199999999</v>
      </c>
      <c r="U37" s="48"/>
      <c r="V37" s="117">
        <f t="shared" si="4"/>
        <v>6806.9000000059605</v>
      </c>
      <c r="W37" s="164">
        <f t="shared" si="5"/>
        <v>2.3696493470764569E-4</v>
      </c>
    </row>
    <row r="38" spans="1:23" x14ac:dyDescent="0.25">
      <c r="A38" s="148"/>
      <c r="B38" s="76" t="s">
        <v>4</v>
      </c>
      <c r="C38" s="110">
        <f t="shared" si="6"/>
        <v>182016</v>
      </c>
      <c r="D38" s="111">
        <f t="shared" si="6"/>
        <v>1137020</v>
      </c>
      <c r="E38" s="111">
        <f t="shared" si="6"/>
        <v>3488091.1999999997</v>
      </c>
      <c r="F38" s="111">
        <f t="shared" si="6"/>
        <v>4026535</v>
      </c>
      <c r="G38" s="111">
        <f t="shared" si="6"/>
        <v>2215918</v>
      </c>
      <c r="H38" s="111">
        <f t="shared" si="6"/>
        <v>1213777</v>
      </c>
      <c r="I38" s="111">
        <f t="shared" si="6"/>
        <v>7041668</v>
      </c>
      <c r="J38" s="111">
        <f t="shared" si="6"/>
        <v>196982.39999999999</v>
      </c>
      <c r="K38" s="111">
        <f t="shared" si="6"/>
        <v>92919.000000000015</v>
      </c>
      <c r="L38" s="111">
        <f t="shared" si="6"/>
        <v>40810.400000000001</v>
      </c>
      <c r="M38" s="111">
        <f t="shared" si="6"/>
        <v>50995</v>
      </c>
      <c r="N38" s="111">
        <f t="shared" si="6"/>
        <v>0</v>
      </c>
      <c r="O38" s="111">
        <f t="shared" si="6"/>
        <v>0</v>
      </c>
      <c r="P38" s="111">
        <f t="shared" si="6"/>
        <v>0</v>
      </c>
      <c r="Q38" s="112">
        <f t="shared" si="6"/>
        <v>0</v>
      </c>
      <c r="R38" s="116">
        <f t="shared" si="2"/>
        <v>19686731.999999996</v>
      </c>
      <c r="S38" s="114"/>
      <c r="T38" s="117">
        <f t="shared" si="3"/>
        <v>19701392.399999999</v>
      </c>
      <c r="U38" s="48"/>
      <c r="V38" s="117">
        <f t="shared" si="4"/>
        <v>-14660.400000002235</v>
      </c>
      <c r="W38" s="164">
        <f t="shared" si="5"/>
        <v>-7.4468428787481016E-4</v>
      </c>
    </row>
    <row r="39" spans="1:23" ht="15.75" thickBot="1" x14ac:dyDescent="0.3">
      <c r="A39" s="80" t="s">
        <v>7</v>
      </c>
      <c r="B39" s="81" t="s">
        <v>3</v>
      </c>
      <c r="C39" s="118">
        <f t="shared" si="6"/>
        <v>0</v>
      </c>
      <c r="D39" s="119">
        <f t="shared" si="6"/>
        <v>44406.6</v>
      </c>
      <c r="E39" s="119">
        <f t="shared" si="6"/>
        <v>1248975</v>
      </c>
      <c r="F39" s="119">
        <f t="shared" si="6"/>
        <v>2615952.5</v>
      </c>
      <c r="G39" s="119">
        <f t="shared" si="6"/>
        <v>3680695.2</v>
      </c>
      <c r="H39" s="119">
        <f t="shared" si="6"/>
        <v>1225764</v>
      </c>
      <c r="I39" s="119">
        <f t="shared" si="6"/>
        <v>1113659.0999999999</v>
      </c>
      <c r="J39" s="119">
        <f t="shared" si="6"/>
        <v>606221.79999999993</v>
      </c>
      <c r="K39" s="119">
        <f t="shared" si="6"/>
        <v>421668</v>
      </c>
      <c r="L39" s="119">
        <f t="shared" si="6"/>
        <v>401925</v>
      </c>
      <c r="M39" s="119">
        <f t="shared" si="6"/>
        <v>239890</v>
      </c>
      <c r="N39" s="119">
        <f t="shared" si="6"/>
        <v>51760.800000000003</v>
      </c>
      <c r="O39" s="119">
        <f t="shared" si="6"/>
        <v>29376</v>
      </c>
      <c r="P39" s="119">
        <f t="shared" si="6"/>
        <v>0</v>
      </c>
      <c r="Q39" s="120">
        <f t="shared" si="6"/>
        <v>0</v>
      </c>
      <c r="R39" s="121">
        <f t="shared" si="2"/>
        <v>11680294.000000002</v>
      </c>
      <c r="S39" s="122"/>
      <c r="T39" s="123">
        <f t="shared" si="3"/>
        <v>11679483.200000001</v>
      </c>
      <c r="U39" s="124"/>
      <c r="V39" s="123">
        <f t="shared" si="4"/>
        <v>810.80000000074506</v>
      </c>
      <c r="W39" s="165">
        <f t="shared" si="5"/>
        <v>6.9416060931406772E-5</v>
      </c>
    </row>
    <row r="40" spans="1:23" ht="15.75" thickBot="1" x14ac:dyDescent="0.3">
      <c r="O40" s="125" t="s">
        <v>52</v>
      </c>
      <c r="P40" s="126"/>
      <c r="Q40" s="136">
        <f>SUM(C29:Q39)</f>
        <v>294288006.70000011</v>
      </c>
      <c r="R40" s="136">
        <f>SUM(R29:R39)</f>
        <v>294288006.69999999</v>
      </c>
      <c r="S40" s="79"/>
      <c r="T40" s="127">
        <f>SUM(T29:T39)</f>
        <v>294320815.59999996</v>
      </c>
      <c r="V40" s="127">
        <f>SUM(V29:V39)</f>
        <v>-32808.899999974063</v>
      </c>
      <c r="W40" s="166">
        <f>V40/R40</f>
        <v>-1.1148568495154398E-4</v>
      </c>
    </row>
  </sheetData>
  <mergeCells count="23">
    <mergeCell ref="A2:A4"/>
    <mergeCell ref="B2:B4"/>
    <mergeCell ref="C2:Q2"/>
    <mergeCell ref="R2:R3"/>
    <mergeCell ref="T2:T3"/>
    <mergeCell ref="C4:Q4"/>
    <mergeCell ref="C28:Q28"/>
    <mergeCell ref="A5:A6"/>
    <mergeCell ref="A7:A8"/>
    <mergeCell ref="A9:A10"/>
    <mergeCell ref="A11:A12"/>
    <mergeCell ref="A13:A14"/>
    <mergeCell ref="C16:Q16"/>
    <mergeCell ref="A17:A18"/>
    <mergeCell ref="A19:A20"/>
    <mergeCell ref="A21:A22"/>
    <mergeCell ref="A23:A24"/>
    <mergeCell ref="A25:A26"/>
    <mergeCell ref="A29:A30"/>
    <mergeCell ref="A31:A32"/>
    <mergeCell ref="A33:A34"/>
    <mergeCell ref="A35:A36"/>
    <mergeCell ref="A37:A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Growing Stock</vt:lpstr>
      <vt:lpstr>GrowStock Calculation Detail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Bernd Eckhardt</cp:lastModifiedBy>
  <dcterms:created xsi:type="dcterms:W3CDTF">2013-11-30T15:14:33Z</dcterms:created>
  <dcterms:modified xsi:type="dcterms:W3CDTF">2019-09-20T08:04:48Z</dcterms:modified>
</cp:coreProperties>
</file>