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FISEAPPS\FISEPRO\New_Content\sample_NFI\HR\Originals_more_recent\Tabular_data\Info_level_B\Topic_GrowStock\Data_for_CBM\"/>
    </mc:Choice>
  </mc:AlternateContent>
  <bookViews>
    <workbookView xWindow="0" yWindow="0" windowWidth="28800" windowHeight="12300"/>
  </bookViews>
  <sheets>
    <sheet name="Increment" sheetId="1" r:id="rId1"/>
    <sheet name="Increment Calculation Detail" sheetId="2" r:id="rId2"/>
  </sheets>
  <definedNames>
    <definedName name="_xlnm._FilterDatabase" localSheetId="0" hidden="1">Increment!$A$4:$S$4</definedName>
  </definedNames>
  <calcPr calcId="162913"/>
</workbook>
</file>

<file path=xl/calcChain.xml><?xml version="1.0" encoding="utf-8"?>
<calcChain xmlns="http://schemas.openxmlformats.org/spreadsheetml/2006/main">
  <c r="Q40" i="2" l="1"/>
  <c r="R40" i="2"/>
  <c r="R29" i="2"/>
  <c r="X22" i="1" l="1"/>
  <c r="X21" i="1"/>
  <c r="X20" i="1"/>
  <c r="V24" i="1"/>
  <c r="V23" i="1"/>
  <c r="V22" i="1"/>
  <c r="V21" i="1"/>
  <c r="V20" i="1"/>
  <c r="M37" i="2"/>
  <c r="L35" i="2"/>
  <c r="I33" i="2"/>
  <c r="F32" i="2"/>
  <c r="E29" i="2"/>
  <c r="C29" i="2"/>
  <c r="U24" i="1"/>
  <c r="U23" i="1"/>
  <c r="U16" i="1"/>
  <c r="V16" i="1"/>
  <c r="V15" i="1"/>
  <c r="V12" i="1"/>
  <c r="V5" i="1"/>
  <c r="X23" i="1" l="1"/>
  <c r="X24" i="1" s="1"/>
  <c r="T39" i="2"/>
  <c r="Q39" i="2"/>
  <c r="P39" i="2"/>
  <c r="O39" i="2"/>
  <c r="N39" i="2"/>
  <c r="M39" i="2"/>
  <c r="L39" i="2"/>
  <c r="K39" i="2"/>
  <c r="J39" i="2"/>
  <c r="I39" i="2"/>
  <c r="H39" i="2"/>
  <c r="G39" i="2"/>
  <c r="F39" i="2"/>
  <c r="E39" i="2"/>
  <c r="D39" i="2"/>
  <c r="C39" i="2"/>
  <c r="T38" i="2"/>
  <c r="Q38" i="2"/>
  <c r="P38" i="2"/>
  <c r="O38" i="2"/>
  <c r="N38" i="2"/>
  <c r="M38" i="2"/>
  <c r="L38" i="2"/>
  <c r="K38" i="2"/>
  <c r="J38" i="2"/>
  <c r="I38" i="2"/>
  <c r="H38" i="2"/>
  <c r="G38" i="2"/>
  <c r="F38" i="2"/>
  <c r="E38" i="2"/>
  <c r="D38" i="2"/>
  <c r="C38" i="2"/>
  <c r="T37" i="2"/>
  <c r="Q37" i="2"/>
  <c r="P37" i="2"/>
  <c r="O37" i="2"/>
  <c r="N37" i="2"/>
  <c r="L37" i="2"/>
  <c r="K37" i="2"/>
  <c r="J37" i="2"/>
  <c r="I37" i="2"/>
  <c r="H37" i="2"/>
  <c r="G37" i="2"/>
  <c r="F37" i="2"/>
  <c r="E37" i="2"/>
  <c r="D37" i="2"/>
  <c r="C37" i="2"/>
  <c r="T36" i="2"/>
  <c r="Q36" i="2"/>
  <c r="P36" i="2"/>
  <c r="O36" i="2"/>
  <c r="N36" i="2"/>
  <c r="M36" i="2"/>
  <c r="L36" i="2"/>
  <c r="K36" i="2"/>
  <c r="J36" i="2"/>
  <c r="I36" i="2"/>
  <c r="H36" i="2"/>
  <c r="G36" i="2"/>
  <c r="F36" i="2"/>
  <c r="E36" i="2"/>
  <c r="D36" i="2"/>
  <c r="C36" i="2"/>
  <c r="T35" i="2"/>
  <c r="Q35" i="2"/>
  <c r="P35" i="2"/>
  <c r="O35" i="2"/>
  <c r="N35" i="2"/>
  <c r="M35" i="2"/>
  <c r="K35" i="2"/>
  <c r="J35" i="2"/>
  <c r="I35" i="2"/>
  <c r="H35" i="2"/>
  <c r="G35" i="2"/>
  <c r="F35" i="2"/>
  <c r="E35" i="2"/>
  <c r="D35" i="2"/>
  <c r="C35" i="2"/>
  <c r="T34" i="2"/>
  <c r="Q34" i="2"/>
  <c r="P34" i="2"/>
  <c r="O34" i="2"/>
  <c r="N34" i="2"/>
  <c r="M34" i="2"/>
  <c r="L34" i="2"/>
  <c r="K34" i="2"/>
  <c r="J34" i="2"/>
  <c r="I34" i="2"/>
  <c r="H34" i="2"/>
  <c r="G34" i="2"/>
  <c r="F34" i="2"/>
  <c r="E34" i="2"/>
  <c r="D34" i="2"/>
  <c r="C34" i="2"/>
  <c r="T33" i="2"/>
  <c r="Q33" i="2"/>
  <c r="P33" i="2"/>
  <c r="O33" i="2"/>
  <c r="N33" i="2"/>
  <c r="M33" i="2"/>
  <c r="L33" i="2"/>
  <c r="K33" i="2"/>
  <c r="J33" i="2"/>
  <c r="H33" i="2"/>
  <c r="G33" i="2"/>
  <c r="F33" i="2"/>
  <c r="E33" i="2"/>
  <c r="D33" i="2"/>
  <c r="C33" i="2"/>
  <c r="T32" i="2"/>
  <c r="Q32" i="2"/>
  <c r="P32" i="2"/>
  <c r="O32" i="2"/>
  <c r="N32" i="2"/>
  <c r="M32" i="2"/>
  <c r="L32" i="2"/>
  <c r="K32" i="2"/>
  <c r="J32" i="2"/>
  <c r="I32" i="2"/>
  <c r="H32" i="2"/>
  <c r="G32" i="2"/>
  <c r="E32" i="2"/>
  <c r="D32" i="2"/>
  <c r="C32" i="2"/>
  <c r="T31" i="2"/>
  <c r="Q31" i="2"/>
  <c r="P31" i="2"/>
  <c r="O31" i="2"/>
  <c r="N31" i="2"/>
  <c r="M31" i="2"/>
  <c r="L31" i="2"/>
  <c r="K31" i="2"/>
  <c r="J31" i="2"/>
  <c r="I31" i="2"/>
  <c r="H31" i="2"/>
  <c r="G31" i="2"/>
  <c r="F31" i="2"/>
  <c r="E31" i="2"/>
  <c r="D31" i="2"/>
  <c r="C31" i="2"/>
  <c r="T30" i="2"/>
  <c r="Q30" i="2"/>
  <c r="P30" i="2"/>
  <c r="O30" i="2"/>
  <c r="N30" i="2"/>
  <c r="M30" i="2"/>
  <c r="L30" i="2"/>
  <c r="K30" i="2"/>
  <c r="J30" i="2"/>
  <c r="I30" i="2"/>
  <c r="H30" i="2"/>
  <c r="G30" i="2"/>
  <c r="F30" i="2"/>
  <c r="E30" i="2"/>
  <c r="D30" i="2"/>
  <c r="C30" i="2"/>
  <c r="T29" i="2"/>
  <c r="T40" i="2" s="1"/>
  <c r="Q29" i="2"/>
  <c r="P29" i="2"/>
  <c r="O29" i="2"/>
  <c r="N29" i="2"/>
  <c r="M29" i="2"/>
  <c r="L29" i="2"/>
  <c r="K29" i="2"/>
  <c r="J29" i="2"/>
  <c r="I29" i="2"/>
  <c r="H29" i="2"/>
  <c r="G29" i="2"/>
  <c r="F29" i="2"/>
  <c r="D29" i="2"/>
  <c r="V14" i="1"/>
  <c r="V13" i="1"/>
  <c r="V11" i="1"/>
  <c r="V10" i="1"/>
  <c r="V9" i="1"/>
  <c r="V8" i="1"/>
  <c r="V7" i="1"/>
  <c r="V6" i="1"/>
  <c r="R37" i="2" l="1"/>
  <c r="V37" i="2" s="1"/>
  <c r="W37" i="2" s="1"/>
  <c r="R34" i="2"/>
  <c r="V34" i="2" s="1"/>
  <c r="W34" i="2" s="1"/>
  <c r="R30" i="2"/>
  <c r="V30" i="2" s="1"/>
  <c r="W30" i="2" s="1"/>
  <c r="R31" i="2"/>
  <c r="V31" i="2" s="1"/>
  <c r="W31" i="2" s="1"/>
  <c r="R32" i="2"/>
  <c r="V32" i="2" s="1"/>
  <c r="W32" i="2" s="1"/>
  <c r="R33" i="2"/>
  <c r="V33" i="2" s="1"/>
  <c r="W33" i="2" s="1"/>
  <c r="R35" i="2"/>
  <c r="V35" i="2" s="1"/>
  <c r="W35" i="2" s="1"/>
  <c r="R36" i="2"/>
  <c r="V36" i="2" s="1"/>
  <c r="W36" i="2" s="1"/>
  <c r="R38" i="2"/>
  <c r="V38" i="2" s="1"/>
  <c r="W38" i="2" s="1"/>
  <c r="R39" i="2"/>
  <c r="V39" i="2" s="1"/>
  <c r="W39" i="2" s="1"/>
  <c r="V29" i="2"/>
  <c r="V40" i="2" l="1"/>
  <c r="W29" i="2"/>
  <c r="W40" i="2" l="1"/>
</calcChain>
</file>

<file path=xl/sharedStrings.xml><?xml version="1.0" encoding="utf-8"?>
<sst xmlns="http://schemas.openxmlformats.org/spreadsheetml/2006/main" count="153" uniqueCount="59">
  <si>
    <t>Total</t>
  </si>
  <si>
    <t>ha</t>
  </si>
  <si>
    <t>EVEN-AGED FORESTS</t>
  </si>
  <si>
    <t>High forest</t>
  </si>
  <si>
    <t>Coppice</t>
  </si>
  <si>
    <t>MANAGAMENT TYPE</t>
  </si>
  <si>
    <t>Other broadleaves</t>
  </si>
  <si>
    <t>Other conifers</t>
  </si>
  <si>
    <t>UNEVEN AGED FORESTS</t>
  </si>
  <si>
    <t>Overall total</t>
  </si>
  <si>
    <t>FOREST TYPE
(MAIN SPECIES)</t>
  </si>
  <si>
    <t>Mixed - European silver fir
(Abies alba Mill.) &amp;
Common beech
(Fagus sylvatica L.)</t>
  </si>
  <si>
    <t>Other broadleaves
(mainly beech)</t>
  </si>
  <si>
    <t>Definition:</t>
  </si>
  <si>
    <t>If the category 'Cultures &amp; Plantations' is included or not considered is unclear.</t>
  </si>
  <si>
    <t>Value adding steps:</t>
  </si>
  <si>
    <t>Table formated</t>
  </si>
  <si>
    <t>Table Quality checked: Totals calculated</t>
  </si>
  <si>
    <t>JRC value adding: 2019-09</t>
  </si>
  <si>
    <t>Common beech
(Fagus sylvatica L.)</t>
  </si>
  <si>
    <t>Pedunculate oak
(Quercus robur L.)</t>
  </si>
  <si>
    <t>Sessile oak
(Quercus petraea (Matt.) Liebl.)</t>
  </si>
  <si>
    <t>Common hornbeam
(Carpinus betulus L.)</t>
  </si>
  <si>
    <t>All Age Classes</t>
  </si>
  <si>
    <t>Interpretation of 'Definitions applying' added</t>
  </si>
  <si>
    <t>Species</t>
  </si>
  <si>
    <t>Type</t>
  </si>
  <si>
    <t>Original ID</t>
  </si>
  <si>
    <t>m3/ha</t>
  </si>
  <si>
    <t xml:space="preserve">Remarks: </t>
  </si>
  <si>
    <t>Total Area</t>
  </si>
  <si>
    <t>m3</t>
  </si>
  <si>
    <t>FOREST TYPE (MAIN SPECIES)</t>
  </si>
  <si>
    <t>Average (original)</t>
  </si>
  <si>
    <t>Common beech (Fagus sylvatica L.)</t>
  </si>
  <si>
    <t>Pedunculate oak (Quercus robur L.)</t>
  </si>
  <si>
    <t>Sessile oak (Quercus petraea ( Matt.) Liebl.)</t>
  </si>
  <si>
    <t>Common hornbeam (Carpinus betulus L.)</t>
  </si>
  <si>
    <t>Area (in ha) - AGE CLASSES</t>
  </si>
  <si>
    <t>Sum (original)</t>
  </si>
  <si>
    <t>Sum Cells C29-Q39</t>
  </si>
  <si>
    <t>ANNUAL INCREMENT DENSITY (in m3/ha) - AGE CLASSES (Age class 1 (1-10 years), Age class 2 (11-20 years) ….  Age class 15 (more than 140 years))</t>
  </si>
  <si>
    <t>JRC Calculation based on
Totals of Increment Density and Area</t>
  </si>
  <si>
    <t>Total
Increment</t>
  </si>
  <si>
    <t>INCREMENT</t>
  </si>
  <si>
    <t>Gross annual increment</t>
  </si>
  <si>
    <t>Columns with Increment calculation added</t>
  </si>
  <si>
    <t>Sheet 'Increment Calculation Detail' with precise Increment calculation added</t>
  </si>
  <si>
    <t>It is likely that this table summarizes the figures of Increment Density for the 'Area of Managed Forests' in Croatia as seen under the reporting for the Kyoto Protocol (High forests, Coppice, Cultures &amp; Plantations, Maquies &amp; Shrubs), however reduced by the area portion of 'Maquies &amp; Shrubs.</t>
  </si>
  <si>
    <t>Increment (in m3) - AGE CLASSES: all values calculated separately</t>
  </si>
  <si>
    <t>INCREMENT (in m3) Calculation - AGE CLASSES</t>
  </si>
  <si>
    <t>INCREMENT Density (in m3/ha) - AGE CLASSES</t>
  </si>
  <si>
    <t>Increment calculated by multiplying all values separately</t>
  </si>
  <si>
    <t>Increment calculated by using Averages</t>
  </si>
  <si>
    <t>Sum (calculated from average values above)</t>
  </si>
  <si>
    <t>Sum (calculated from all values on the left)</t>
  </si>
  <si>
    <t>Difference of both calculation methods</t>
  </si>
  <si>
    <t>Difference (in %)</t>
  </si>
  <si>
    <r>
      <t xml:space="preserve">JRC Calculation by multiplying each cell of Increment Density table with the Area table and then summing up all Increment values
</t>
    </r>
    <r>
      <rPr>
        <b/>
        <sz val="11"/>
        <color theme="2" tint="-0.499984740745262"/>
        <rFont val="Calibri"/>
        <family val="2"/>
        <scheme val="minor"/>
      </rPr>
      <t>(see Sheet: 'Increment Calculation Detail')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</si>
</sst>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1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color theme="1"/>
      <name val="Calibri"/>
      <family val="2"/>
      <scheme val="minor"/>
    </font>
    <font>
      <b/>
      <sz val="12"/>
      <color theme="1"/>
      <name val="Calibri"/>
      <family val="2"/>
      <scheme val="minor"/>
    </font>
    <font>
      <sz val="11"/>
      <color rgb="FF000000"/>
      <name val="Calibri"/>
      <family val="2"/>
    </font>
    <font>
      <b/>
      <sz val="14"/>
      <color theme="1"/>
      <name val="Calibri"/>
      <family val="2"/>
      <scheme val="minor"/>
    </font>
    <font>
      <b/>
      <sz val="11"/>
      <color theme="2" tint="-0.49998474074526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s>
  <cellStyleXfs count="5">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Border="0" applyAlignment="0"/>
  </cellStyleXfs>
  <cellXfs count="171">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center"/>
    </xf>
    <xf numFmtId="3" fontId="0" fillId="0" borderId="0" xfId="0" applyNumberFormat="1"/>
    <xf numFmtId="0" fontId="0" fillId="0" borderId="3"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1" xfId="0" applyBorder="1"/>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7" fillId="0" borderId="0" xfId="4" applyFill="1" applyProtection="1"/>
    <xf numFmtId="0" fontId="5" fillId="0" borderId="23" xfId="0" applyFont="1" applyBorder="1" applyAlignment="1">
      <alignment horizontal="center" vertical="center"/>
    </xf>
    <xf numFmtId="0" fontId="5" fillId="0" borderId="37" xfId="0" applyFont="1" applyBorder="1" applyAlignment="1">
      <alignment horizontal="center" vertical="center"/>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9" xfId="0" applyFont="1" applyBorder="1" applyAlignment="1">
      <alignment vertical="center" wrapText="1"/>
    </xf>
    <xf numFmtId="0" fontId="0" fillId="0" borderId="0" xfId="0" applyAlignment="1">
      <alignment vertical="top"/>
    </xf>
    <xf numFmtId="0" fontId="5" fillId="0" borderId="4" xfId="0" applyFont="1" applyBorder="1" applyAlignment="1">
      <alignment vertical="top" wrapText="1"/>
    </xf>
    <xf numFmtId="0" fontId="0" fillId="0" borderId="2" xfId="0" applyBorder="1" applyAlignment="1">
      <alignment horizontal="center"/>
    </xf>
    <xf numFmtId="0" fontId="0" fillId="0" borderId="31" xfId="0" applyBorder="1" applyAlignment="1">
      <alignment horizontal="center"/>
    </xf>
    <xf numFmtId="0" fontId="6" fillId="0" borderId="4" xfId="0" applyFont="1" applyBorder="1"/>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0" fillId="0" borderId="1" xfId="0"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lignment horizontal="center" vertical="center"/>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horizontal="center" vertical="top"/>
    </xf>
    <xf numFmtId="0" fontId="5" fillId="0" borderId="30" xfId="0" applyFont="1" applyBorder="1" applyAlignment="1">
      <alignment horizontal="center" vertical="top"/>
    </xf>
    <xf numFmtId="0" fontId="5" fillId="0" borderId="4" xfId="0" applyFont="1" applyBorder="1" applyAlignment="1">
      <alignment horizontal="center" vertical="top"/>
    </xf>
    <xf numFmtId="0" fontId="5" fillId="0" borderId="26" xfId="0" applyFont="1" applyBorder="1" applyAlignment="1">
      <alignment horizontal="center" vertical="center" wrapText="1"/>
    </xf>
    <xf numFmtId="0" fontId="5" fillId="0" borderId="28" xfId="0" applyFont="1" applyBorder="1" applyAlignment="1">
      <alignment horizontal="center" vertical="center"/>
    </xf>
    <xf numFmtId="0" fontId="5" fillId="0" borderId="9" xfId="0" applyFont="1" applyBorder="1" applyAlignment="1">
      <alignment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xf numFmtId="164" fontId="0" fillId="0" borderId="1" xfId="0" applyNumberFormat="1" applyBorder="1"/>
    <xf numFmtId="164" fontId="0" fillId="0" borderId="8" xfId="0" applyNumberFormat="1" applyBorder="1"/>
    <xf numFmtId="164" fontId="0" fillId="0" borderId="27" xfId="0" applyNumberFormat="1" applyBorder="1"/>
    <xf numFmtId="164" fontId="0" fillId="0" borderId="9" xfId="0" applyNumberFormat="1" applyBorder="1"/>
    <xf numFmtId="0" fontId="5" fillId="0" borderId="4" xfId="0" applyFont="1" applyBorder="1" applyAlignment="1">
      <alignment horizontal="center" vertical="center" wrapText="1"/>
    </xf>
    <xf numFmtId="164" fontId="5" fillId="0" borderId="7" xfId="0" applyNumberFormat="1" applyFont="1" applyBorder="1"/>
    <xf numFmtId="164" fontId="5" fillId="0" borderId="8" xfId="0" applyNumberFormat="1" applyFont="1" applyBorder="1"/>
    <xf numFmtId="164" fontId="5" fillId="0" borderId="9" xfId="0" applyNumberFormat="1" applyFont="1" applyBorder="1"/>
    <xf numFmtId="164" fontId="5" fillId="0" borderId="32" xfId="0" applyNumberFormat="1" applyFont="1" applyBorder="1"/>
    <xf numFmtId="3" fontId="5" fillId="0" borderId="4" xfId="0" applyNumberFormat="1" applyFont="1" applyBorder="1"/>
    <xf numFmtId="164" fontId="5" fillId="0" borderId="34" xfId="0" applyNumberFormat="1" applyFont="1" applyBorder="1"/>
    <xf numFmtId="164" fontId="5" fillId="0" borderId="25" xfId="0" applyNumberFormat="1" applyFont="1" applyBorder="1" applyAlignment="1">
      <alignment horizontal="right" vertical="center"/>
    </xf>
    <xf numFmtId="164" fontId="0" fillId="0" borderId="0" xfId="0" applyNumberFormat="1" applyAlignment="1">
      <alignment horizontal="right"/>
    </xf>
    <xf numFmtId="3" fontId="5" fillId="0" borderId="7" xfId="0" applyNumberFormat="1" applyFont="1" applyBorder="1" applyAlignment="1">
      <alignment horizontal="right" vertical="center"/>
    </xf>
    <xf numFmtId="164" fontId="5" fillId="0" borderId="23" xfId="0" applyNumberFormat="1" applyFont="1" applyBorder="1" applyAlignment="1">
      <alignment horizontal="right" vertical="center"/>
    </xf>
    <xf numFmtId="3" fontId="5" fillId="0" borderId="8" xfId="0" applyNumberFormat="1" applyFont="1" applyBorder="1" applyAlignment="1">
      <alignment horizontal="right" vertical="center"/>
    </xf>
    <xf numFmtId="164" fontId="5" fillId="0" borderId="28" xfId="0" applyNumberFormat="1" applyFont="1" applyBorder="1" applyAlignment="1">
      <alignment horizontal="right" vertical="center"/>
    </xf>
    <xf numFmtId="3" fontId="5" fillId="0" borderId="9" xfId="0" applyNumberFormat="1" applyFont="1" applyBorder="1" applyAlignment="1">
      <alignment horizontal="right" vertical="center"/>
    </xf>
    <xf numFmtId="0" fontId="5" fillId="0" borderId="4" xfId="0" applyFont="1" applyBorder="1" applyAlignment="1">
      <alignment horizontal="center" wrapText="1"/>
    </xf>
    <xf numFmtId="0" fontId="8" fillId="0" borderId="38"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8" fillId="2" borderId="18" xfId="0" applyFont="1" applyFill="1" applyBorder="1" applyAlignment="1">
      <alignment horizontal="center" vertical="center"/>
    </xf>
    <xf numFmtId="0" fontId="8" fillId="0" borderId="0" xfId="0" applyFont="1" applyBorder="1" applyAlignment="1">
      <alignment horizontal="center"/>
    </xf>
    <xf numFmtId="0" fontId="0" fillId="0" borderId="2" xfId="0" applyBorder="1" applyAlignment="1">
      <alignment horizontal="center" vertical="center"/>
    </xf>
    <xf numFmtId="164" fontId="0" fillId="0" borderId="24" xfId="0" applyNumberFormat="1" applyBorder="1"/>
    <xf numFmtId="164" fontId="0" fillId="0" borderId="25" xfId="0" applyNumberFormat="1" applyBorder="1"/>
    <xf numFmtId="164" fontId="0" fillId="0" borderId="0" xfId="0" applyNumberFormat="1" applyBorder="1"/>
    <xf numFmtId="0" fontId="0" fillId="0" borderId="26" xfId="0" applyBorder="1" applyAlignment="1">
      <alignment vertical="center" wrapText="1"/>
    </xf>
    <xf numFmtId="0" fontId="0" fillId="0" borderId="45" xfId="0" applyBorder="1" applyAlignment="1">
      <alignment horizontal="center" vertical="center"/>
    </xf>
    <xf numFmtId="164" fontId="0" fillId="0" borderId="26" xfId="0" applyNumberFormat="1" applyBorder="1"/>
    <xf numFmtId="164" fontId="0" fillId="0" borderId="28" xfId="0" applyNumberFormat="1" applyBorder="1"/>
    <xf numFmtId="164" fontId="0" fillId="0" borderId="46" xfId="0" applyNumberFormat="1" applyBorder="1"/>
    <xf numFmtId="0" fontId="0" fillId="0" borderId="37" xfId="0" applyBorder="1" applyAlignment="1">
      <alignment vertical="center" wrapText="1"/>
    </xf>
    <xf numFmtId="0" fontId="0" fillId="0" borderId="38" xfId="0" applyBorder="1" applyAlignment="1">
      <alignment horizontal="center" vertical="center"/>
    </xf>
    <xf numFmtId="0" fontId="8" fillId="2" borderId="7" xfId="0" applyFont="1" applyFill="1" applyBorder="1" applyAlignment="1">
      <alignment horizontal="center" vertical="center"/>
    </xf>
    <xf numFmtId="0" fontId="8" fillId="0" borderId="38" xfId="0" applyFont="1" applyBorder="1" applyAlignment="1">
      <alignment horizontal="center"/>
    </xf>
    <xf numFmtId="3" fontId="0" fillId="0" borderId="24" xfId="0" applyNumberFormat="1" applyBorder="1" applyAlignment="1">
      <alignment horizontal="right"/>
    </xf>
    <xf numFmtId="3" fontId="0" fillId="0" borderId="1" xfId="0" applyNumberFormat="1" applyBorder="1" applyAlignment="1">
      <alignment horizontal="right"/>
    </xf>
    <xf numFmtId="3" fontId="0" fillId="0" borderId="25" xfId="0" applyNumberFormat="1" applyBorder="1" applyAlignment="1">
      <alignment horizontal="right"/>
    </xf>
    <xf numFmtId="3" fontId="0" fillId="0" borderId="8" xfId="0" applyNumberFormat="1" applyBorder="1" applyAlignment="1">
      <alignment horizontal="right"/>
    </xf>
    <xf numFmtId="3" fontId="0" fillId="0" borderId="0" xfId="0" applyNumberFormat="1" applyBorder="1" applyAlignment="1">
      <alignment horizontal="right"/>
    </xf>
    <xf numFmtId="3" fontId="0" fillId="0" borderId="1" xfId="0" applyNumberFormat="1" applyFill="1" applyBorder="1" applyAlignment="1">
      <alignment horizontal="right"/>
    </xf>
    <xf numFmtId="3" fontId="0" fillId="0" borderId="25" xfId="0" applyNumberFormat="1" applyFill="1" applyBorder="1" applyAlignment="1">
      <alignment horizontal="right"/>
    </xf>
    <xf numFmtId="3" fontId="0" fillId="0" borderId="8" xfId="0" applyNumberFormat="1" applyFill="1" applyBorder="1" applyAlignment="1">
      <alignment horizontal="right"/>
    </xf>
    <xf numFmtId="3" fontId="0" fillId="0" borderId="0" xfId="0" applyNumberFormat="1" applyFill="1" applyBorder="1" applyAlignment="1">
      <alignment horizontal="right"/>
    </xf>
    <xf numFmtId="0" fontId="0" fillId="0" borderId="0" xfId="0" applyFill="1"/>
    <xf numFmtId="3" fontId="0" fillId="0" borderId="1" xfId="0" applyNumberFormat="1" applyFill="1" applyBorder="1" applyAlignment="1">
      <alignment horizontal="right" wrapText="1"/>
    </xf>
    <xf numFmtId="3" fontId="2" fillId="0" borderId="1" xfId="0" applyNumberFormat="1" applyFont="1" applyFill="1" applyBorder="1" applyAlignment="1">
      <alignment horizontal="right"/>
    </xf>
    <xf numFmtId="3" fontId="0" fillId="0" borderId="26" xfId="0" applyNumberFormat="1" applyBorder="1" applyAlignment="1">
      <alignment horizontal="right"/>
    </xf>
    <xf numFmtId="3" fontId="0" fillId="0" borderId="27" xfId="0" applyNumberFormat="1" applyFill="1" applyBorder="1" applyAlignment="1">
      <alignment horizontal="right"/>
    </xf>
    <xf numFmtId="3" fontId="0" fillId="0" borderId="28" xfId="0" applyNumberFormat="1" applyFill="1" applyBorder="1" applyAlignment="1">
      <alignment horizontal="right"/>
    </xf>
    <xf numFmtId="3" fontId="0" fillId="0" borderId="9" xfId="0" applyNumberFormat="1" applyFill="1" applyBorder="1" applyAlignment="1">
      <alignment horizontal="right"/>
    </xf>
    <xf numFmtId="3" fontId="0" fillId="0" borderId="46" xfId="0" applyNumberFormat="1" applyFill="1" applyBorder="1" applyAlignment="1">
      <alignment horizontal="right"/>
    </xf>
    <xf numFmtId="0" fontId="0" fillId="0" borderId="0" xfId="0" applyFill="1" applyAlignment="1">
      <alignment wrapText="1"/>
    </xf>
    <xf numFmtId="0" fontId="0" fillId="0" borderId="37" xfId="0" applyBorder="1"/>
    <xf numFmtId="0" fontId="0" fillId="0" borderId="38" xfId="0" applyBorder="1"/>
    <xf numFmtId="0" fontId="8" fillId="2" borderId="39" xfId="0" applyFont="1" applyFill="1" applyBorder="1" applyAlignment="1">
      <alignment horizontal="center" vertical="center" wrapText="1"/>
    </xf>
    <xf numFmtId="164" fontId="2" fillId="0" borderId="24"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0" borderId="2" xfId="0" applyNumberFormat="1" applyFont="1" applyFill="1" applyBorder="1" applyAlignment="1">
      <alignment horizontal="right"/>
    </xf>
    <xf numFmtId="164" fontId="5" fillId="0" borderId="18" xfId="0" applyNumberFormat="1" applyFont="1" applyFill="1" applyBorder="1" applyAlignment="1">
      <alignment horizontal="right"/>
    </xf>
    <xf numFmtId="164" fontId="2" fillId="0" borderId="0" xfId="0" applyNumberFormat="1" applyFont="1" applyFill="1" applyBorder="1" applyAlignment="1">
      <alignment horizontal="right"/>
    </xf>
    <xf numFmtId="164" fontId="2" fillId="0" borderId="7" xfId="0" applyNumberFormat="1" applyFont="1" applyFill="1" applyBorder="1" applyAlignment="1">
      <alignment horizontal="right"/>
    </xf>
    <xf numFmtId="164" fontId="5" fillId="0" borderId="8"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26" xfId="0" applyNumberFormat="1" applyFont="1" applyFill="1" applyBorder="1" applyAlignment="1">
      <alignment horizontal="right"/>
    </xf>
    <xf numFmtId="164" fontId="2" fillId="0" borderId="27" xfId="0" applyNumberFormat="1" applyFont="1" applyFill="1" applyBorder="1" applyAlignment="1">
      <alignment horizontal="right"/>
    </xf>
    <xf numFmtId="164" fontId="2" fillId="0" borderId="45" xfId="0" applyNumberFormat="1" applyFont="1" applyFill="1" applyBorder="1" applyAlignment="1">
      <alignment horizontal="right"/>
    </xf>
    <xf numFmtId="164" fontId="5" fillId="0" borderId="9" xfId="0" applyNumberFormat="1" applyFont="1" applyFill="1" applyBorder="1" applyAlignment="1">
      <alignment horizontal="right"/>
    </xf>
    <xf numFmtId="164" fontId="2" fillId="0" borderId="46" xfId="0" applyNumberFormat="1" applyFont="1" applyFill="1" applyBorder="1" applyAlignment="1">
      <alignment horizontal="right"/>
    </xf>
    <xf numFmtId="164" fontId="2" fillId="0" borderId="9" xfId="0" applyNumberFormat="1" applyFont="1" applyFill="1" applyBorder="1" applyAlignment="1">
      <alignment horizontal="right"/>
    </xf>
    <xf numFmtId="0" fontId="0" fillId="0" borderId="46" xfId="0" applyBorder="1"/>
    <xf numFmtId="0" fontId="5" fillId="0" borderId="47" xfId="0" applyFont="1" applyBorder="1"/>
    <xf numFmtId="0" fontId="5" fillId="0" borderId="48" xfId="0" applyFont="1" applyBorder="1"/>
    <xf numFmtId="164" fontId="5" fillId="0" borderId="40" xfId="0" applyNumberFormat="1" applyFont="1" applyBorder="1"/>
    <xf numFmtId="0" fontId="0" fillId="0" borderId="39" xfId="0" applyBorder="1"/>
    <xf numFmtId="0" fontId="0" fillId="0" borderId="49" xfId="0" applyBorder="1"/>
    <xf numFmtId="164" fontId="5" fillId="0" borderId="4" xfId="0" applyNumberFormat="1" applyFont="1" applyBorder="1"/>
    <xf numFmtId="0" fontId="0" fillId="0" borderId="4" xfId="0" applyBorder="1"/>
    <xf numFmtId="0" fontId="5" fillId="0" borderId="4" xfId="0" applyFont="1" applyBorder="1"/>
    <xf numFmtId="164" fontId="5" fillId="0" borderId="7" xfId="0" applyNumberFormat="1" applyFont="1" applyBorder="1" applyAlignment="1">
      <alignment horizontal="right" vertical="center"/>
    </xf>
    <xf numFmtId="164" fontId="5" fillId="0" borderId="8" xfId="0" applyNumberFormat="1" applyFont="1" applyBorder="1" applyAlignment="1">
      <alignment horizontal="right" vertical="center"/>
    </xf>
    <xf numFmtId="164" fontId="5" fillId="0" borderId="9" xfId="0" applyNumberFormat="1" applyFont="1" applyBorder="1" applyAlignment="1">
      <alignment horizontal="right" vertical="center"/>
    </xf>
    <xf numFmtId="164" fontId="5" fillId="3" borderId="40" xfId="0" applyNumberFormat="1" applyFont="1" applyFill="1" applyBorder="1"/>
    <xf numFmtId="164" fontId="5" fillId="3" borderId="4" xfId="0" applyNumberFormat="1" applyFont="1" applyFill="1" applyBorder="1"/>
    <xf numFmtId="0" fontId="1" fillId="0" borderId="0" xfId="0" applyFont="1" applyFill="1" applyBorder="1" applyAlignment="1">
      <alignment horizontal="left" vertical="center"/>
    </xf>
    <xf numFmtId="165" fontId="0" fillId="0" borderId="22" xfId="0" applyNumberFormat="1" applyBorder="1"/>
    <xf numFmtId="164" fontId="0" fillId="0" borderId="50" xfId="0" applyNumberFormat="1" applyBorder="1"/>
    <xf numFmtId="164" fontId="0" fillId="0" borderId="23" xfId="0" applyNumberFormat="1" applyBorder="1"/>
    <xf numFmtId="165" fontId="0" fillId="0" borderId="24" xfId="0" applyNumberFormat="1" applyBorder="1"/>
    <xf numFmtId="165" fontId="0" fillId="0" borderId="26" xfId="0" applyNumberFormat="1" applyBorder="1"/>
    <xf numFmtId="0" fontId="8" fillId="2" borderId="7" xfId="0" applyFont="1" applyFill="1" applyBorder="1" applyAlignment="1">
      <alignment horizontal="center" vertical="center" wrapText="1"/>
    </xf>
    <xf numFmtId="164" fontId="2" fillId="0" borderId="7" xfId="0" applyNumberFormat="1" applyFont="1" applyFill="1" applyBorder="1" applyAlignment="1">
      <alignment horizontal="right" wrapText="1"/>
    </xf>
    <xf numFmtId="0" fontId="5" fillId="0" borderId="33" xfId="0" applyFont="1" applyBorder="1" applyAlignment="1">
      <alignment horizontal="center" wrapText="1"/>
    </xf>
    <xf numFmtId="0" fontId="5" fillId="0" borderId="34" xfId="0" applyFont="1" applyBorder="1" applyAlignment="1">
      <alignment horizontal="center" wrapText="1"/>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0" fillId="0" borderId="24" xfId="0" applyBorder="1" applyAlignment="1">
      <alignment horizontal="center" vertical="center"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8" fillId="2" borderId="13" xfId="0" applyFont="1" applyFill="1" applyBorder="1" applyAlignment="1">
      <alignment horizontal="center"/>
    </xf>
    <xf numFmtId="0" fontId="8" fillId="2" borderId="3" xfId="0" applyFont="1" applyFill="1" applyBorder="1" applyAlignment="1">
      <alignment horizontal="center"/>
    </xf>
    <xf numFmtId="0" fontId="8" fillId="2" borderId="14" xfId="0" applyFont="1" applyFill="1" applyBorder="1" applyAlignment="1">
      <alignment horizontal="center"/>
    </xf>
    <xf numFmtId="166" fontId="2" fillId="0" borderId="7" xfId="1" applyNumberFormat="1" applyFont="1" applyFill="1" applyBorder="1" applyAlignment="1">
      <alignment horizontal="right"/>
    </xf>
    <xf numFmtId="166" fontId="2" fillId="0" borderId="8" xfId="1" applyNumberFormat="1" applyFont="1" applyFill="1" applyBorder="1" applyAlignment="1">
      <alignment horizontal="right"/>
    </xf>
    <xf numFmtId="166" fontId="2" fillId="0" borderId="9" xfId="1" applyNumberFormat="1" applyFont="1" applyFill="1" applyBorder="1" applyAlignment="1">
      <alignment horizontal="right"/>
    </xf>
    <xf numFmtId="166" fontId="5" fillId="0" borderId="40" xfId="1" applyNumberFormat="1" applyFont="1" applyBorder="1"/>
  </cellXfs>
  <cellStyles count="5">
    <cellStyle name="Normal" xfId="0" builtinId="0"/>
    <cellStyle name="Normal 2" xfId="4"/>
    <cellStyle name="Normal 3" xfId="2"/>
    <cellStyle name="Percent" xfId="1"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2" max="2" width="30.7109375" customWidth="1"/>
    <col min="3" max="3" width="16.140625" customWidth="1"/>
    <col min="19" max="19" width="14.7109375" customWidth="1"/>
    <col min="20" max="20" width="5.7109375" customWidth="1"/>
    <col min="21" max="22" width="14.7109375" customWidth="1"/>
    <col min="23" max="23" width="5.7109375" customWidth="1"/>
    <col min="24" max="24" width="61.42578125" customWidth="1"/>
  </cols>
  <sheetData>
    <row r="1" spans="1:24" ht="61.5" customHeight="1" thickBot="1" x14ac:dyDescent="0.3">
      <c r="B1" s="30" t="s">
        <v>2</v>
      </c>
      <c r="U1" s="144" t="s">
        <v>42</v>
      </c>
      <c r="V1" s="145"/>
      <c r="X1" s="67" t="s">
        <v>58</v>
      </c>
    </row>
    <row r="2" spans="1:24" ht="30.75" thickBot="1" x14ac:dyDescent="0.3">
      <c r="B2" s="146" t="s">
        <v>10</v>
      </c>
      <c r="C2" s="148" t="s">
        <v>5</v>
      </c>
      <c r="D2" s="150" t="s">
        <v>41</v>
      </c>
      <c r="E2" s="151"/>
      <c r="F2" s="151"/>
      <c r="G2" s="151"/>
      <c r="H2" s="151"/>
      <c r="I2" s="151"/>
      <c r="J2" s="151"/>
      <c r="K2" s="151"/>
      <c r="L2" s="151"/>
      <c r="M2" s="151"/>
      <c r="N2" s="151"/>
      <c r="O2" s="151"/>
      <c r="P2" s="151"/>
      <c r="Q2" s="151"/>
      <c r="R2" s="151"/>
      <c r="S2" s="31" t="s">
        <v>0</v>
      </c>
      <c r="U2" s="31" t="s">
        <v>30</v>
      </c>
      <c r="V2" s="53" t="s">
        <v>43</v>
      </c>
      <c r="X2" s="53" t="s">
        <v>43</v>
      </c>
    </row>
    <row r="3" spans="1:24" ht="15.75" thickBot="1" x14ac:dyDescent="0.3">
      <c r="B3" s="147"/>
      <c r="C3" s="149"/>
      <c r="D3" s="22">
        <v>1</v>
      </c>
      <c r="E3" s="34">
        <v>2</v>
      </c>
      <c r="F3" s="34">
        <v>3</v>
      </c>
      <c r="G3" s="34">
        <v>4</v>
      </c>
      <c r="H3" s="34">
        <v>5</v>
      </c>
      <c r="I3" s="34">
        <v>6</v>
      </c>
      <c r="J3" s="34">
        <v>7</v>
      </c>
      <c r="K3" s="34">
        <v>8</v>
      </c>
      <c r="L3" s="34">
        <v>9</v>
      </c>
      <c r="M3" s="34">
        <v>10</v>
      </c>
      <c r="N3" s="34">
        <v>11</v>
      </c>
      <c r="O3" s="34">
        <v>12</v>
      </c>
      <c r="P3" s="34">
        <v>13</v>
      </c>
      <c r="Q3" s="34">
        <v>14</v>
      </c>
      <c r="R3" s="34">
        <v>15</v>
      </c>
      <c r="S3" s="35" t="s">
        <v>23</v>
      </c>
      <c r="U3" s="35" t="s">
        <v>23</v>
      </c>
      <c r="V3" s="35" t="s">
        <v>23</v>
      </c>
      <c r="X3" s="35" t="s">
        <v>23</v>
      </c>
    </row>
    <row r="4" spans="1:24" s="26" customFormat="1" ht="30.75" thickBot="1" x14ac:dyDescent="0.3">
      <c r="A4" s="27" t="s">
        <v>27</v>
      </c>
      <c r="B4" s="36" t="s">
        <v>25</v>
      </c>
      <c r="C4" s="37" t="s">
        <v>26</v>
      </c>
      <c r="D4" s="38" t="s">
        <v>28</v>
      </c>
      <c r="E4" s="39" t="s">
        <v>28</v>
      </c>
      <c r="F4" s="39" t="s">
        <v>28</v>
      </c>
      <c r="G4" s="39" t="s">
        <v>28</v>
      </c>
      <c r="H4" s="39" t="s">
        <v>28</v>
      </c>
      <c r="I4" s="39" t="s">
        <v>28</v>
      </c>
      <c r="J4" s="39" t="s">
        <v>28</v>
      </c>
      <c r="K4" s="39" t="s">
        <v>28</v>
      </c>
      <c r="L4" s="39" t="s">
        <v>28</v>
      </c>
      <c r="M4" s="39" t="s">
        <v>28</v>
      </c>
      <c r="N4" s="39" t="s">
        <v>28</v>
      </c>
      <c r="O4" s="39" t="s">
        <v>28</v>
      </c>
      <c r="P4" s="39" t="s">
        <v>28</v>
      </c>
      <c r="Q4" s="39" t="s">
        <v>28</v>
      </c>
      <c r="R4" s="39" t="s">
        <v>28</v>
      </c>
      <c r="S4" s="40" t="s">
        <v>28</v>
      </c>
      <c r="U4" s="40" t="s">
        <v>1</v>
      </c>
      <c r="V4" s="40" t="s">
        <v>31</v>
      </c>
      <c r="X4" s="40" t="s">
        <v>31</v>
      </c>
    </row>
    <row r="5" spans="1:24" ht="30" x14ac:dyDescent="0.25">
      <c r="A5" s="29">
        <v>1</v>
      </c>
      <c r="B5" s="23" t="s">
        <v>19</v>
      </c>
      <c r="C5" s="21" t="s">
        <v>3</v>
      </c>
      <c r="D5" s="137">
        <v>0</v>
      </c>
      <c r="E5" s="138">
        <v>0</v>
      </c>
      <c r="F5" s="138">
        <v>5.7</v>
      </c>
      <c r="G5" s="138">
        <v>7.2</v>
      </c>
      <c r="H5" s="138">
        <v>7.4</v>
      </c>
      <c r="I5" s="138">
        <v>8.1999999999999993</v>
      </c>
      <c r="J5" s="138">
        <v>8.1</v>
      </c>
      <c r="K5" s="138">
        <v>7.8</v>
      </c>
      <c r="L5" s="138">
        <v>8.1</v>
      </c>
      <c r="M5" s="138">
        <v>7.8</v>
      </c>
      <c r="N5" s="138">
        <v>6.9</v>
      </c>
      <c r="O5" s="138">
        <v>6.6</v>
      </c>
      <c r="P5" s="138">
        <v>5.4</v>
      </c>
      <c r="Q5" s="138">
        <v>5.3</v>
      </c>
      <c r="R5" s="139">
        <v>5.8</v>
      </c>
      <c r="S5" s="54">
        <v>7.1</v>
      </c>
      <c r="T5" s="4"/>
      <c r="U5" s="54">
        <v>358686</v>
      </c>
      <c r="V5" s="54">
        <f>S5*U5</f>
        <v>2546670.6</v>
      </c>
      <c r="X5" s="126"/>
    </row>
    <row r="6" spans="1:24" ht="30" x14ac:dyDescent="0.25">
      <c r="A6" s="28">
        <v>2</v>
      </c>
      <c r="B6" s="25" t="s">
        <v>19</v>
      </c>
      <c r="C6" s="17" t="s">
        <v>4</v>
      </c>
      <c r="D6" s="140">
        <v>0</v>
      </c>
      <c r="E6" s="49">
        <v>0</v>
      </c>
      <c r="F6" s="49">
        <v>2.2999999999999998</v>
      </c>
      <c r="G6" s="49">
        <v>3.1</v>
      </c>
      <c r="H6" s="49">
        <v>3.5</v>
      </c>
      <c r="I6" s="49">
        <v>4.9000000000000004</v>
      </c>
      <c r="J6" s="49">
        <v>4.8</v>
      </c>
      <c r="K6" s="49">
        <v>5.4</v>
      </c>
      <c r="L6" s="49">
        <v>5.4</v>
      </c>
      <c r="M6" s="49">
        <v>5.2</v>
      </c>
      <c r="N6" s="49">
        <v>4.5999999999999996</v>
      </c>
      <c r="O6" s="49">
        <v>2.9</v>
      </c>
      <c r="P6" s="49">
        <v>4.0999999999999996</v>
      </c>
      <c r="Q6" s="49">
        <v>5.2</v>
      </c>
      <c r="R6" s="76">
        <v>3.8</v>
      </c>
      <c r="S6" s="55">
        <v>4</v>
      </c>
      <c r="T6" s="4"/>
      <c r="U6" s="55">
        <v>110652</v>
      </c>
      <c r="V6" s="55">
        <f t="shared" ref="V6:V14" si="0">S6*U6</f>
        <v>442608</v>
      </c>
      <c r="X6" s="127"/>
    </row>
    <row r="7" spans="1:24" ht="30" x14ac:dyDescent="0.25">
      <c r="A7" s="28">
        <v>3</v>
      </c>
      <c r="B7" s="24" t="s">
        <v>20</v>
      </c>
      <c r="C7" s="17" t="s">
        <v>3</v>
      </c>
      <c r="D7" s="140">
        <v>0</v>
      </c>
      <c r="E7" s="49">
        <v>0</v>
      </c>
      <c r="F7" s="49">
        <v>7.5</v>
      </c>
      <c r="G7" s="49">
        <v>11.1</v>
      </c>
      <c r="H7" s="49">
        <v>10.199999999999999</v>
      </c>
      <c r="I7" s="49">
        <v>9.6</v>
      </c>
      <c r="J7" s="49">
        <v>8.4</v>
      </c>
      <c r="K7" s="49">
        <v>9.4</v>
      </c>
      <c r="L7" s="49">
        <v>9.3000000000000007</v>
      </c>
      <c r="M7" s="49">
        <v>8.4</v>
      </c>
      <c r="N7" s="49">
        <v>9</v>
      </c>
      <c r="O7" s="49">
        <v>8.6</v>
      </c>
      <c r="P7" s="49">
        <v>7.9</v>
      </c>
      <c r="Q7" s="49">
        <v>7.2</v>
      </c>
      <c r="R7" s="76">
        <v>6.7</v>
      </c>
      <c r="S7" s="55">
        <v>7.3</v>
      </c>
      <c r="T7" s="4"/>
      <c r="U7" s="55">
        <v>214270</v>
      </c>
      <c r="V7" s="55">
        <f t="shared" si="0"/>
        <v>1564171</v>
      </c>
      <c r="X7" s="127"/>
    </row>
    <row r="8" spans="1:24" ht="30" x14ac:dyDescent="0.25">
      <c r="A8" s="28">
        <v>4</v>
      </c>
      <c r="B8" s="24" t="s">
        <v>20</v>
      </c>
      <c r="C8" s="17" t="s">
        <v>4</v>
      </c>
      <c r="D8" s="140">
        <v>0</v>
      </c>
      <c r="E8" s="49">
        <v>0</v>
      </c>
      <c r="F8" s="49">
        <v>4.5</v>
      </c>
      <c r="G8" s="49">
        <v>5.3</v>
      </c>
      <c r="H8" s="49">
        <v>7.5</v>
      </c>
      <c r="I8" s="49">
        <v>6.5</v>
      </c>
      <c r="J8" s="49">
        <v>8.9</v>
      </c>
      <c r="K8" s="49">
        <v>8.8000000000000007</v>
      </c>
      <c r="L8" s="49">
        <v>6.9</v>
      </c>
      <c r="M8" s="49">
        <v>6.2</v>
      </c>
      <c r="N8" s="49">
        <v>6.1</v>
      </c>
      <c r="O8" s="49">
        <v>6.6</v>
      </c>
      <c r="P8" s="49">
        <v>3.9</v>
      </c>
      <c r="Q8" s="49">
        <v>3.4</v>
      </c>
      <c r="R8" s="76">
        <v>0</v>
      </c>
      <c r="S8" s="55">
        <v>7.1</v>
      </c>
      <c r="T8" s="4"/>
      <c r="U8" s="55">
        <v>1193</v>
      </c>
      <c r="V8" s="55">
        <f t="shared" si="0"/>
        <v>8470.2999999999993</v>
      </c>
      <c r="X8" s="127"/>
    </row>
    <row r="9" spans="1:24" ht="30" x14ac:dyDescent="0.25">
      <c r="A9" s="28">
        <v>5</v>
      </c>
      <c r="B9" s="24" t="s">
        <v>21</v>
      </c>
      <c r="C9" s="17" t="s">
        <v>3</v>
      </c>
      <c r="D9" s="140">
        <v>0</v>
      </c>
      <c r="E9" s="49">
        <v>0</v>
      </c>
      <c r="F9" s="49">
        <v>4.5</v>
      </c>
      <c r="G9" s="49">
        <v>7</v>
      </c>
      <c r="H9" s="49">
        <v>7.7</v>
      </c>
      <c r="I9" s="49">
        <v>7.9</v>
      </c>
      <c r="J9" s="49">
        <v>8</v>
      </c>
      <c r="K9" s="49">
        <v>8.3000000000000007</v>
      </c>
      <c r="L9" s="49">
        <v>7.8</v>
      </c>
      <c r="M9" s="49">
        <v>7.8</v>
      </c>
      <c r="N9" s="49">
        <v>7.1</v>
      </c>
      <c r="O9" s="49">
        <v>6.7</v>
      </c>
      <c r="P9" s="49">
        <v>6</v>
      </c>
      <c r="Q9" s="49">
        <v>5.3</v>
      </c>
      <c r="R9" s="76">
        <v>4.7</v>
      </c>
      <c r="S9" s="55">
        <v>7</v>
      </c>
      <c r="T9" s="4"/>
      <c r="U9" s="55">
        <v>147977</v>
      </c>
      <c r="V9" s="55">
        <f t="shared" si="0"/>
        <v>1035839</v>
      </c>
      <c r="X9" s="127"/>
    </row>
    <row r="10" spans="1:24" ht="30" x14ac:dyDescent="0.25">
      <c r="A10" s="28">
        <v>6</v>
      </c>
      <c r="B10" s="24" t="s">
        <v>21</v>
      </c>
      <c r="C10" s="17" t="s">
        <v>4</v>
      </c>
      <c r="D10" s="140">
        <v>0</v>
      </c>
      <c r="E10" s="49">
        <v>0</v>
      </c>
      <c r="F10" s="49">
        <v>2.6</v>
      </c>
      <c r="G10" s="49">
        <v>2.8</v>
      </c>
      <c r="H10" s="49">
        <v>3.8</v>
      </c>
      <c r="I10" s="49">
        <v>5</v>
      </c>
      <c r="J10" s="49">
        <v>6.7</v>
      </c>
      <c r="K10" s="49">
        <v>5.4</v>
      </c>
      <c r="L10" s="49">
        <v>5.7</v>
      </c>
      <c r="M10" s="49">
        <v>6.3</v>
      </c>
      <c r="N10" s="49">
        <v>5.3</v>
      </c>
      <c r="O10" s="49">
        <v>3.7</v>
      </c>
      <c r="P10" s="49">
        <v>1.8</v>
      </c>
      <c r="Q10" s="49">
        <v>2.2000000000000002</v>
      </c>
      <c r="R10" s="76">
        <v>3</v>
      </c>
      <c r="S10" s="55">
        <v>4.3</v>
      </c>
      <c r="T10" s="4"/>
      <c r="U10" s="55">
        <v>35627</v>
      </c>
      <c r="V10" s="55">
        <f t="shared" si="0"/>
        <v>153196.1</v>
      </c>
      <c r="X10" s="127"/>
    </row>
    <row r="11" spans="1:24" ht="30" x14ac:dyDescent="0.25">
      <c r="A11" s="28">
        <v>7</v>
      </c>
      <c r="B11" s="24" t="s">
        <v>22</v>
      </c>
      <c r="C11" s="17" t="s">
        <v>3</v>
      </c>
      <c r="D11" s="140">
        <v>0</v>
      </c>
      <c r="E11" s="49">
        <v>0</v>
      </c>
      <c r="F11" s="49">
        <v>5.7</v>
      </c>
      <c r="G11" s="49">
        <v>9</v>
      </c>
      <c r="H11" s="49">
        <v>8</v>
      </c>
      <c r="I11" s="49">
        <v>7.9</v>
      </c>
      <c r="J11" s="49">
        <v>7.2</v>
      </c>
      <c r="K11" s="49">
        <v>7.7</v>
      </c>
      <c r="L11" s="49">
        <v>7.4</v>
      </c>
      <c r="M11" s="49">
        <v>6.7</v>
      </c>
      <c r="N11" s="49">
        <v>5.4</v>
      </c>
      <c r="O11" s="49">
        <v>6.7</v>
      </c>
      <c r="P11" s="49">
        <v>6.1</v>
      </c>
      <c r="Q11" s="49">
        <v>0</v>
      </c>
      <c r="R11" s="76">
        <v>0</v>
      </c>
      <c r="S11" s="55">
        <v>7.4</v>
      </c>
      <c r="T11" s="4"/>
      <c r="U11" s="55">
        <v>41703</v>
      </c>
      <c r="V11" s="55">
        <f t="shared" si="0"/>
        <v>308602.2</v>
      </c>
      <c r="X11" s="127"/>
    </row>
    <row r="12" spans="1:24" ht="30" x14ac:dyDescent="0.25">
      <c r="A12" s="28">
        <v>8</v>
      </c>
      <c r="B12" s="24" t="s">
        <v>22</v>
      </c>
      <c r="C12" s="17" t="s">
        <v>4</v>
      </c>
      <c r="D12" s="140">
        <v>0</v>
      </c>
      <c r="E12" s="49">
        <v>2.2999999999999998</v>
      </c>
      <c r="F12" s="49">
        <v>4.0999999999999996</v>
      </c>
      <c r="G12" s="49">
        <v>4.3</v>
      </c>
      <c r="H12" s="49">
        <v>4.5</v>
      </c>
      <c r="I12" s="49">
        <v>5.7</v>
      </c>
      <c r="J12" s="49">
        <v>4.8</v>
      </c>
      <c r="K12" s="49">
        <v>3.7</v>
      </c>
      <c r="L12" s="49">
        <v>2.8</v>
      </c>
      <c r="M12" s="49">
        <v>1.5</v>
      </c>
      <c r="N12" s="49">
        <v>0</v>
      </c>
      <c r="O12" s="49">
        <v>0</v>
      </c>
      <c r="P12" s="49">
        <v>0</v>
      </c>
      <c r="Q12" s="49">
        <v>0</v>
      </c>
      <c r="R12" s="76">
        <v>0</v>
      </c>
      <c r="S12" s="55">
        <v>3.8</v>
      </c>
      <c r="T12" s="4"/>
      <c r="U12" s="55">
        <v>56810</v>
      </c>
      <c r="V12" s="55">
        <f>S12*U12</f>
        <v>215878</v>
      </c>
      <c r="X12" s="127"/>
    </row>
    <row r="13" spans="1:24" x14ac:dyDescent="0.25">
      <c r="A13" s="28">
        <v>9</v>
      </c>
      <c r="B13" s="24" t="s">
        <v>6</v>
      </c>
      <c r="C13" s="17" t="s">
        <v>3</v>
      </c>
      <c r="D13" s="140">
        <v>0.4</v>
      </c>
      <c r="E13" s="49">
        <v>5.8</v>
      </c>
      <c r="F13" s="49">
        <v>8.5</v>
      </c>
      <c r="G13" s="49">
        <v>8</v>
      </c>
      <c r="H13" s="49">
        <v>7.3</v>
      </c>
      <c r="I13" s="49">
        <v>7.9</v>
      </c>
      <c r="J13" s="49">
        <v>6.8</v>
      </c>
      <c r="K13" s="49">
        <v>7.5</v>
      </c>
      <c r="L13" s="49">
        <v>8.1</v>
      </c>
      <c r="M13" s="49">
        <v>7.1</v>
      </c>
      <c r="N13" s="49">
        <v>7</v>
      </c>
      <c r="O13" s="49">
        <v>5</v>
      </c>
      <c r="P13" s="49">
        <v>4.4000000000000004</v>
      </c>
      <c r="Q13" s="49">
        <v>6.6</v>
      </c>
      <c r="R13" s="76">
        <v>1.8</v>
      </c>
      <c r="S13" s="55">
        <v>6.7</v>
      </c>
      <c r="T13" s="4"/>
      <c r="U13" s="55">
        <v>170842</v>
      </c>
      <c r="V13" s="55">
        <f t="shared" si="0"/>
        <v>1144641.4000000001</v>
      </c>
      <c r="X13" s="127"/>
    </row>
    <row r="14" spans="1:24" x14ac:dyDescent="0.25">
      <c r="A14" s="28">
        <v>10</v>
      </c>
      <c r="B14" s="24" t="s">
        <v>6</v>
      </c>
      <c r="C14" s="17" t="s">
        <v>4</v>
      </c>
      <c r="D14" s="140">
        <v>0.6</v>
      </c>
      <c r="E14" s="49">
        <v>1.2</v>
      </c>
      <c r="F14" s="49">
        <v>2.6</v>
      </c>
      <c r="G14" s="49">
        <v>3.2</v>
      </c>
      <c r="H14" s="49">
        <v>2.7</v>
      </c>
      <c r="I14" s="49">
        <v>3</v>
      </c>
      <c r="J14" s="49">
        <v>2.1</v>
      </c>
      <c r="K14" s="49">
        <v>3.7</v>
      </c>
      <c r="L14" s="49">
        <v>3.9</v>
      </c>
      <c r="M14" s="49">
        <v>5.5</v>
      </c>
      <c r="N14" s="49">
        <v>1.2</v>
      </c>
      <c r="O14" s="49">
        <v>0</v>
      </c>
      <c r="P14" s="49">
        <v>0</v>
      </c>
      <c r="Q14" s="49">
        <v>0</v>
      </c>
      <c r="R14" s="76">
        <v>0</v>
      </c>
      <c r="S14" s="55">
        <v>2.1</v>
      </c>
      <c r="T14" s="4"/>
      <c r="U14" s="55">
        <v>308316</v>
      </c>
      <c r="V14" s="55">
        <f t="shared" si="0"/>
        <v>647463.6</v>
      </c>
      <c r="X14" s="127"/>
    </row>
    <row r="15" spans="1:24" ht="15.75" thickBot="1" x14ac:dyDescent="0.3">
      <c r="A15" s="28">
        <v>11</v>
      </c>
      <c r="B15" s="41" t="s">
        <v>7</v>
      </c>
      <c r="C15" s="42" t="s">
        <v>3</v>
      </c>
      <c r="D15" s="141">
        <v>0</v>
      </c>
      <c r="E15" s="51">
        <v>0.3</v>
      </c>
      <c r="F15" s="51">
        <v>4.4000000000000004</v>
      </c>
      <c r="G15" s="51">
        <v>9</v>
      </c>
      <c r="H15" s="51">
        <v>6.2</v>
      </c>
      <c r="I15" s="51">
        <v>4</v>
      </c>
      <c r="J15" s="51">
        <v>4.4000000000000004</v>
      </c>
      <c r="K15" s="51">
        <v>4</v>
      </c>
      <c r="L15" s="51">
        <v>4.4000000000000004</v>
      </c>
      <c r="M15" s="51">
        <v>3.3</v>
      </c>
      <c r="N15" s="51">
        <v>4.3</v>
      </c>
      <c r="O15" s="51">
        <v>4.5999999999999996</v>
      </c>
      <c r="P15" s="51">
        <v>4.5</v>
      </c>
      <c r="Q15" s="51">
        <v>0</v>
      </c>
      <c r="R15" s="81">
        <v>0</v>
      </c>
      <c r="S15" s="56">
        <v>4.5</v>
      </c>
      <c r="T15" s="4"/>
      <c r="U15" s="57">
        <v>94801</v>
      </c>
      <c r="V15" s="57">
        <f>S15*U15</f>
        <v>426604.5</v>
      </c>
      <c r="X15" s="127"/>
    </row>
    <row r="16" spans="1:24" ht="15.75" thickBot="1" x14ac:dyDescent="0.3">
      <c r="A16" s="28">
        <v>12</v>
      </c>
      <c r="B16" s="2"/>
      <c r="T16" s="4"/>
      <c r="U16" s="58">
        <f>SUM(U5:U15)</f>
        <v>1540877</v>
      </c>
      <c r="V16" s="59">
        <f>SUM(V5:V15)</f>
        <v>8494144.6999999993</v>
      </c>
      <c r="X16" s="135">
        <v>8498708.3000000007</v>
      </c>
    </row>
    <row r="17" spans="1:24" ht="16.5" thickBot="1" x14ac:dyDescent="0.3">
      <c r="A17" s="28">
        <v>13</v>
      </c>
      <c r="B17" s="30" t="s">
        <v>8</v>
      </c>
    </row>
    <row r="18" spans="1:24" ht="30.75" thickBot="1" x14ac:dyDescent="0.3">
      <c r="A18" s="28">
        <v>14</v>
      </c>
      <c r="B18" s="32" t="s">
        <v>10</v>
      </c>
      <c r="C18" s="6"/>
      <c r="D18" s="7"/>
      <c r="E18" s="7"/>
      <c r="F18" s="7"/>
      <c r="G18" s="7"/>
      <c r="H18" s="7"/>
      <c r="I18" s="7"/>
      <c r="J18" s="7"/>
      <c r="K18" s="7"/>
      <c r="L18" s="7"/>
      <c r="M18" s="7"/>
      <c r="N18" s="7"/>
      <c r="O18" s="7"/>
      <c r="P18" s="7"/>
      <c r="Q18" s="7"/>
      <c r="R18" s="8"/>
      <c r="S18" s="32" t="s">
        <v>44</v>
      </c>
      <c r="U18" s="31" t="s">
        <v>30</v>
      </c>
      <c r="V18" s="53" t="s">
        <v>43</v>
      </c>
      <c r="X18" s="53" t="s">
        <v>43</v>
      </c>
    </row>
    <row r="19" spans="1:24" ht="15.75" thickBot="1" x14ac:dyDescent="0.3">
      <c r="A19" s="28">
        <v>15</v>
      </c>
      <c r="B19" s="43"/>
      <c r="C19" s="11"/>
      <c r="D19" s="12"/>
      <c r="E19" s="12"/>
      <c r="F19" s="12"/>
      <c r="G19" s="12"/>
      <c r="H19" s="12"/>
      <c r="I19" s="12"/>
      <c r="J19" s="12"/>
      <c r="K19" s="12"/>
      <c r="L19" s="12"/>
      <c r="M19" s="12"/>
      <c r="N19" s="12"/>
      <c r="O19" s="12"/>
      <c r="P19" s="12"/>
      <c r="Q19" s="12"/>
      <c r="R19" s="13"/>
      <c r="S19" s="18" t="s">
        <v>28</v>
      </c>
      <c r="U19" s="40" t="s">
        <v>1</v>
      </c>
      <c r="V19" s="40" t="s">
        <v>31</v>
      </c>
      <c r="X19" s="40" t="s">
        <v>31</v>
      </c>
    </row>
    <row r="20" spans="1:24" ht="30" customHeight="1" x14ac:dyDescent="0.25">
      <c r="A20" s="28">
        <v>16</v>
      </c>
      <c r="B20" s="44" t="s">
        <v>11</v>
      </c>
      <c r="C20" s="14"/>
      <c r="D20" s="15"/>
      <c r="E20" s="15"/>
      <c r="F20" s="15"/>
      <c r="G20" s="15"/>
      <c r="H20" s="15"/>
      <c r="I20" s="15"/>
      <c r="J20" s="15"/>
      <c r="K20" s="15"/>
      <c r="L20" s="15"/>
      <c r="M20" s="15"/>
      <c r="N20" s="15"/>
      <c r="O20" s="15"/>
      <c r="P20" s="15"/>
      <c r="Q20" s="15"/>
      <c r="R20" s="16"/>
      <c r="S20" s="60">
        <v>6.6</v>
      </c>
      <c r="T20" s="61"/>
      <c r="U20" s="62">
        <v>206239</v>
      </c>
      <c r="V20" s="63">
        <f>S20*U20</f>
        <v>1361177.4</v>
      </c>
      <c r="X20" s="131">
        <f>V20</f>
        <v>1361177.4</v>
      </c>
    </row>
    <row r="21" spans="1:24" ht="30" x14ac:dyDescent="0.25">
      <c r="A21" s="28">
        <v>17</v>
      </c>
      <c r="B21" s="45" t="s">
        <v>12</v>
      </c>
      <c r="C21" s="9"/>
      <c r="D21" s="5"/>
      <c r="E21" s="5"/>
      <c r="F21" s="5"/>
      <c r="G21" s="5"/>
      <c r="H21" s="5"/>
      <c r="I21" s="5"/>
      <c r="J21" s="5"/>
      <c r="K21" s="5"/>
      <c r="L21" s="5"/>
      <c r="M21" s="5"/>
      <c r="N21" s="5"/>
      <c r="O21" s="5"/>
      <c r="P21" s="5"/>
      <c r="Q21" s="5"/>
      <c r="R21" s="10"/>
      <c r="S21" s="60">
        <v>4.8</v>
      </c>
      <c r="T21" s="61"/>
      <c r="U21" s="64">
        <v>105195</v>
      </c>
      <c r="V21" s="60">
        <f>S21*U21</f>
        <v>504936</v>
      </c>
      <c r="X21" s="132">
        <f>V21</f>
        <v>504936</v>
      </c>
    </row>
    <row r="22" spans="1:24" ht="15.75" thickBot="1" x14ac:dyDescent="0.3">
      <c r="A22" s="28">
        <v>18</v>
      </c>
      <c r="B22" s="46" t="s">
        <v>7</v>
      </c>
      <c r="C22" s="11"/>
      <c r="D22" s="12"/>
      <c r="E22" s="12"/>
      <c r="F22" s="12"/>
      <c r="G22" s="12"/>
      <c r="H22" s="12"/>
      <c r="I22" s="12"/>
      <c r="J22" s="12"/>
      <c r="K22" s="12"/>
      <c r="L22" s="12"/>
      <c r="M22" s="12"/>
      <c r="N22" s="12"/>
      <c r="O22" s="12"/>
      <c r="P22" s="12"/>
      <c r="Q22" s="12"/>
      <c r="R22" s="13"/>
      <c r="S22" s="65">
        <v>5.2</v>
      </c>
      <c r="T22" s="61"/>
      <c r="U22" s="66">
        <v>7936</v>
      </c>
      <c r="V22" s="65">
        <f>S22*U22</f>
        <v>41267.200000000004</v>
      </c>
      <c r="X22" s="133">
        <f>V22</f>
        <v>41267.200000000004</v>
      </c>
    </row>
    <row r="23" spans="1:24" ht="32.25" customHeight="1" thickBot="1" x14ac:dyDescent="0.3">
      <c r="A23" s="3">
        <v>19</v>
      </c>
      <c r="B23" s="47"/>
      <c r="C23" s="48"/>
      <c r="U23" s="58">
        <f>SUM(U20:U22)</f>
        <v>319370</v>
      </c>
      <c r="V23" s="59">
        <f>SUM(V20:V22)</f>
        <v>1907380.5999999999</v>
      </c>
      <c r="X23" s="128">
        <f>SUM(X20:X22)</f>
        <v>1907380.5999999999</v>
      </c>
    </row>
    <row r="24" spans="1:24" ht="32.25" customHeight="1" thickBot="1" x14ac:dyDescent="0.3">
      <c r="A24" s="3">
        <v>20</v>
      </c>
      <c r="B24" s="1" t="s">
        <v>29</v>
      </c>
      <c r="C24" t="s">
        <v>45</v>
      </c>
      <c r="S24" s="130" t="s">
        <v>9</v>
      </c>
      <c r="T24" s="129"/>
      <c r="U24" s="58">
        <f>SUM(U16,U23)</f>
        <v>1860247</v>
      </c>
      <c r="V24" s="59">
        <f>SUM(V16,V23)</f>
        <v>10401525.299999999</v>
      </c>
      <c r="X24" s="135">
        <f>SUM(X16,X23)</f>
        <v>10406088.9</v>
      </c>
    </row>
    <row r="25" spans="1:24" x14ac:dyDescent="0.25">
      <c r="A25" s="3">
        <v>21</v>
      </c>
    </row>
    <row r="26" spans="1:24" x14ac:dyDescent="0.25">
      <c r="A26" s="3">
        <v>22</v>
      </c>
      <c r="B26" s="19" t="s">
        <v>13</v>
      </c>
    </row>
    <row r="27" spans="1:24" x14ac:dyDescent="0.25">
      <c r="A27" s="3">
        <v>23</v>
      </c>
      <c r="B27" s="136" t="s">
        <v>48</v>
      </c>
    </row>
    <row r="28" spans="1:24" x14ac:dyDescent="0.25">
      <c r="A28" s="3">
        <v>24</v>
      </c>
      <c r="B28" t="s">
        <v>14</v>
      </c>
    </row>
    <row r="29" spans="1:24" x14ac:dyDescent="0.25">
      <c r="A29" s="3">
        <v>25</v>
      </c>
    </row>
    <row r="30" spans="1:24" x14ac:dyDescent="0.25">
      <c r="A30" s="3">
        <v>26</v>
      </c>
      <c r="B30" s="20" t="s">
        <v>15</v>
      </c>
    </row>
    <row r="31" spans="1:24" x14ac:dyDescent="0.25">
      <c r="A31" s="3">
        <v>27</v>
      </c>
      <c r="B31" s="20" t="s">
        <v>24</v>
      </c>
    </row>
    <row r="32" spans="1:24" x14ac:dyDescent="0.25">
      <c r="A32" s="3">
        <v>28</v>
      </c>
      <c r="B32" s="20" t="s">
        <v>46</v>
      </c>
    </row>
    <row r="33" spans="1:2" x14ac:dyDescent="0.25">
      <c r="A33" s="3">
        <v>29</v>
      </c>
      <c r="B33" s="20" t="s">
        <v>47</v>
      </c>
    </row>
    <row r="34" spans="1:2" x14ac:dyDescent="0.25">
      <c r="A34" s="3">
        <v>30</v>
      </c>
      <c r="B34" s="20" t="s">
        <v>16</v>
      </c>
    </row>
    <row r="35" spans="1:2" x14ac:dyDescent="0.25">
      <c r="A35" s="3">
        <v>31</v>
      </c>
      <c r="B35" s="20" t="s">
        <v>17</v>
      </c>
    </row>
    <row r="36" spans="1:2" x14ac:dyDescent="0.25">
      <c r="A36" s="3">
        <v>32</v>
      </c>
    </row>
    <row r="37" spans="1:2" x14ac:dyDescent="0.25">
      <c r="A37" s="3">
        <v>33</v>
      </c>
      <c r="B37" s="20" t="s">
        <v>18</v>
      </c>
    </row>
    <row r="38" spans="1:2" x14ac:dyDescent="0.25">
      <c r="A38" s="3">
        <v>34</v>
      </c>
    </row>
  </sheetData>
  <autoFilter ref="A4:S4"/>
  <mergeCells count="4">
    <mergeCell ref="U1:V1"/>
    <mergeCell ref="B2:B3"/>
    <mergeCell ref="C2:C3"/>
    <mergeCell ref="D2:R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workbookViewId="0"/>
  </sheetViews>
  <sheetFormatPr defaultRowHeight="15" x14ac:dyDescent="0.25"/>
  <cols>
    <col min="1" max="1" width="18.85546875" customWidth="1"/>
    <col min="2" max="2" width="16.140625" customWidth="1"/>
    <col min="3" max="17" width="12.7109375" customWidth="1"/>
    <col min="18" max="18" width="25.7109375" customWidth="1"/>
    <col min="19" max="19" width="3.7109375" style="48" customWidth="1"/>
    <col min="20" max="20" width="25.7109375" customWidth="1"/>
    <col min="21" max="21" width="3.7109375" customWidth="1"/>
    <col min="22" max="22" width="30.7109375" customWidth="1"/>
    <col min="23" max="23" width="25.7109375" customWidth="1"/>
  </cols>
  <sheetData>
    <row r="1" spans="1:20" ht="15.75" thickBot="1" x14ac:dyDescent="0.3">
      <c r="A1" t="s">
        <v>2</v>
      </c>
    </row>
    <row r="2" spans="1:20" ht="33.75" customHeight="1" x14ac:dyDescent="0.25">
      <c r="A2" s="156" t="s">
        <v>32</v>
      </c>
      <c r="B2" s="157" t="s">
        <v>5</v>
      </c>
      <c r="C2" s="159" t="s">
        <v>50</v>
      </c>
      <c r="D2" s="160"/>
      <c r="E2" s="160"/>
      <c r="F2" s="160"/>
      <c r="G2" s="160"/>
      <c r="H2" s="160"/>
      <c r="I2" s="160"/>
      <c r="J2" s="160"/>
      <c r="K2" s="160"/>
      <c r="L2" s="160"/>
      <c r="M2" s="160"/>
      <c r="N2" s="160"/>
      <c r="O2" s="160"/>
      <c r="P2" s="160"/>
      <c r="Q2" s="161"/>
      <c r="R2" s="162" t="s">
        <v>52</v>
      </c>
      <c r="S2" s="68"/>
      <c r="T2" s="162" t="s">
        <v>53</v>
      </c>
    </row>
    <row r="3" spans="1:20" ht="15.75" thickBot="1" x14ac:dyDescent="0.3">
      <c r="A3" s="152"/>
      <c r="B3" s="158"/>
      <c r="C3" s="69">
        <v>1</v>
      </c>
      <c r="D3" s="33">
        <v>2</v>
      </c>
      <c r="E3" s="33">
        <v>3</v>
      </c>
      <c r="F3" s="33">
        <v>4</v>
      </c>
      <c r="G3" s="33">
        <v>5</v>
      </c>
      <c r="H3" s="33">
        <v>6</v>
      </c>
      <c r="I3" s="33">
        <v>7</v>
      </c>
      <c r="J3" s="33">
        <v>8</v>
      </c>
      <c r="K3" s="33">
        <v>9</v>
      </c>
      <c r="L3" s="33">
        <v>10</v>
      </c>
      <c r="M3" s="33">
        <v>11</v>
      </c>
      <c r="N3" s="33">
        <v>12</v>
      </c>
      <c r="O3" s="33">
        <v>13</v>
      </c>
      <c r="P3" s="33">
        <v>14</v>
      </c>
      <c r="Q3" s="70">
        <v>15</v>
      </c>
      <c r="R3" s="163"/>
      <c r="S3" s="71"/>
      <c r="T3" s="163"/>
    </row>
    <row r="4" spans="1:20" ht="18.75" x14ac:dyDescent="0.3">
      <c r="A4" s="152"/>
      <c r="B4" s="158"/>
      <c r="C4" s="164" t="s">
        <v>51</v>
      </c>
      <c r="D4" s="165"/>
      <c r="E4" s="165"/>
      <c r="F4" s="165"/>
      <c r="G4" s="165"/>
      <c r="H4" s="165"/>
      <c r="I4" s="165"/>
      <c r="J4" s="165"/>
      <c r="K4" s="165"/>
      <c r="L4" s="165"/>
      <c r="M4" s="165"/>
      <c r="N4" s="165"/>
      <c r="O4" s="165"/>
      <c r="P4" s="165"/>
      <c r="Q4" s="166"/>
      <c r="R4" s="72" t="s">
        <v>33</v>
      </c>
      <c r="S4" s="73"/>
      <c r="T4" s="72" t="s">
        <v>33</v>
      </c>
    </row>
    <row r="5" spans="1:20" x14ac:dyDescent="0.25">
      <c r="A5" s="152" t="s">
        <v>34</v>
      </c>
      <c r="B5" s="74" t="s">
        <v>3</v>
      </c>
      <c r="C5" s="75">
        <v>0</v>
      </c>
      <c r="D5" s="49">
        <v>0</v>
      </c>
      <c r="E5" s="49">
        <v>5.7</v>
      </c>
      <c r="F5" s="49">
        <v>7.2</v>
      </c>
      <c r="G5" s="49">
        <v>7.4</v>
      </c>
      <c r="H5" s="49">
        <v>8.1999999999999993</v>
      </c>
      <c r="I5" s="49">
        <v>8.1</v>
      </c>
      <c r="J5" s="49">
        <v>7.8</v>
      </c>
      <c r="K5" s="49">
        <v>8.1</v>
      </c>
      <c r="L5" s="49">
        <v>7.8</v>
      </c>
      <c r="M5" s="49">
        <v>6.9</v>
      </c>
      <c r="N5" s="49">
        <v>6.6</v>
      </c>
      <c r="O5" s="49">
        <v>5.4</v>
      </c>
      <c r="P5" s="49">
        <v>5.3</v>
      </c>
      <c r="Q5" s="76">
        <v>5.8</v>
      </c>
      <c r="R5" s="50">
        <v>7.1</v>
      </c>
      <c r="S5" s="77"/>
      <c r="T5" s="50">
        <v>7.1</v>
      </c>
    </row>
    <row r="6" spans="1:20" x14ac:dyDescent="0.25">
      <c r="A6" s="152"/>
      <c r="B6" s="74" t="s">
        <v>4</v>
      </c>
      <c r="C6" s="75">
        <v>0</v>
      </c>
      <c r="D6" s="49">
        <v>0</v>
      </c>
      <c r="E6" s="49">
        <v>2.2999999999999998</v>
      </c>
      <c r="F6" s="49">
        <v>3.1</v>
      </c>
      <c r="G6" s="49">
        <v>3.5</v>
      </c>
      <c r="H6" s="49">
        <v>4.9000000000000004</v>
      </c>
      <c r="I6" s="49">
        <v>4.8</v>
      </c>
      <c r="J6" s="49">
        <v>5.4</v>
      </c>
      <c r="K6" s="49">
        <v>5.4</v>
      </c>
      <c r="L6" s="49">
        <v>5.2</v>
      </c>
      <c r="M6" s="49">
        <v>4.5999999999999996</v>
      </c>
      <c r="N6" s="49">
        <v>2.9</v>
      </c>
      <c r="O6" s="49">
        <v>4.0999999999999996</v>
      </c>
      <c r="P6" s="49">
        <v>5.2</v>
      </c>
      <c r="Q6" s="76">
        <v>3.8</v>
      </c>
      <c r="R6" s="50">
        <v>4</v>
      </c>
      <c r="S6" s="77"/>
      <c r="T6" s="50">
        <v>4</v>
      </c>
    </row>
    <row r="7" spans="1:20" x14ac:dyDescent="0.25">
      <c r="A7" s="152" t="s">
        <v>35</v>
      </c>
      <c r="B7" s="74" t="s">
        <v>3</v>
      </c>
      <c r="C7" s="75">
        <v>0</v>
      </c>
      <c r="D7" s="49">
        <v>0</v>
      </c>
      <c r="E7" s="49">
        <v>7.5</v>
      </c>
      <c r="F7" s="49">
        <v>11.1</v>
      </c>
      <c r="G7" s="49">
        <v>10.199999999999999</v>
      </c>
      <c r="H7" s="49">
        <v>9.6</v>
      </c>
      <c r="I7" s="49">
        <v>8.4</v>
      </c>
      <c r="J7" s="49">
        <v>9.4</v>
      </c>
      <c r="K7" s="49">
        <v>9.3000000000000007</v>
      </c>
      <c r="L7" s="49">
        <v>8.4</v>
      </c>
      <c r="M7" s="49">
        <v>9</v>
      </c>
      <c r="N7" s="49">
        <v>8.6</v>
      </c>
      <c r="O7" s="49">
        <v>7.9</v>
      </c>
      <c r="P7" s="49">
        <v>7.2</v>
      </c>
      <c r="Q7" s="76">
        <v>6.7</v>
      </c>
      <c r="R7" s="50">
        <v>7.3</v>
      </c>
      <c r="S7" s="77"/>
      <c r="T7" s="50">
        <v>7.3</v>
      </c>
    </row>
    <row r="8" spans="1:20" x14ac:dyDescent="0.25">
      <c r="A8" s="152"/>
      <c r="B8" s="74" t="s">
        <v>4</v>
      </c>
      <c r="C8" s="75">
        <v>0</v>
      </c>
      <c r="D8" s="49">
        <v>0</v>
      </c>
      <c r="E8" s="49">
        <v>4.5</v>
      </c>
      <c r="F8" s="49">
        <v>5.3</v>
      </c>
      <c r="G8" s="49">
        <v>7.5</v>
      </c>
      <c r="H8" s="49">
        <v>6.5</v>
      </c>
      <c r="I8" s="49">
        <v>8.9</v>
      </c>
      <c r="J8" s="49">
        <v>8.8000000000000007</v>
      </c>
      <c r="K8" s="49">
        <v>6.9</v>
      </c>
      <c r="L8" s="49">
        <v>6.2</v>
      </c>
      <c r="M8" s="49">
        <v>6.1</v>
      </c>
      <c r="N8" s="49">
        <v>6.6</v>
      </c>
      <c r="O8" s="49">
        <v>3.9</v>
      </c>
      <c r="P8" s="49">
        <v>3.4</v>
      </c>
      <c r="Q8" s="76">
        <v>0</v>
      </c>
      <c r="R8" s="50">
        <v>7.1</v>
      </c>
      <c r="S8" s="77"/>
      <c r="T8" s="50">
        <v>7.1</v>
      </c>
    </row>
    <row r="9" spans="1:20" x14ac:dyDescent="0.25">
      <c r="A9" s="152" t="s">
        <v>36</v>
      </c>
      <c r="B9" s="74" t="s">
        <v>3</v>
      </c>
      <c r="C9" s="75">
        <v>0</v>
      </c>
      <c r="D9" s="49">
        <v>0</v>
      </c>
      <c r="E9" s="49">
        <v>4.5</v>
      </c>
      <c r="F9" s="49">
        <v>7</v>
      </c>
      <c r="G9" s="49">
        <v>7.7</v>
      </c>
      <c r="H9" s="49">
        <v>7.9</v>
      </c>
      <c r="I9" s="49">
        <v>8</v>
      </c>
      <c r="J9" s="49">
        <v>8.3000000000000007</v>
      </c>
      <c r="K9" s="49">
        <v>7.8</v>
      </c>
      <c r="L9" s="49">
        <v>7.8</v>
      </c>
      <c r="M9" s="49">
        <v>7.1</v>
      </c>
      <c r="N9" s="49">
        <v>6.7</v>
      </c>
      <c r="O9" s="49">
        <v>6</v>
      </c>
      <c r="P9" s="49">
        <v>5.3</v>
      </c>
      <c r="Q9" s="76">
        <v>4.7</v>
      </c>
      <c r="R9" s="50">
        <v>7</v>
      </c>
      <c r="S9" s="77"/>
      <c r="T9" s="50">
        <v>7</v>
      </c>
    </row>
    <row r="10" spans="1:20" x14ac:dyDescent="0.25">
      <c r="A10" s="152"/>
      <c r="B10" s="74" t="s">
        <v>4</v>
      </c>
      <c r="C10" s="75">
        <v>0</v>
      </c>
      <c r="D10" s="49">
        <v>0</v>
      </c>
      <c r="E10" s="49">
        <v>2.6</v>
      </c>
      <c r="F10" s="49">
        <v>2.8</v>
      </c>
      <c r="G10" s="49">
        <v>3.8</v>
      </c>
      <c r="H10" s="49">
        <v>5</v>
      </c>
      <c r="I10" s="49">
        <v>6.7</v>
      </c>
      <c r="J10" s="49">
        <v>5.4</v>
      </c>
      <c r="K10" s="49">
        <v>5.7</v>
      </c>
      <c r="L10" s="49">
        <v>6.3</v>
      </c>
      <c r="M10" s="49">
        <v>5.3</v>
      </c>
      <c r="N10" s="49">
        <v>3.7</v>
      </c>
      <c r="O10" s="49">
        <v>1.8</v>
      </c>
      <c r="P10" s="49">
        <v>2.2000000000000002</v>
      </c>
      <c r="Q10" s="76">
        <v>3</v>
      </c>
      <c r="R10" s="50">
        <v>4.3</v>
      </c>
      <c r="S10" s="77"/>
      <c r="T10" s="50">
        <v>4.3</v>
      </c>
    </row>
    <row r="11" spans="1:20" x14ac:dyDescent="0.25">
      <c r="A11" s="152" t="s">
        <v>37</v>
      </c>
      <c r="B11" s="74" t="s">
        <v>3</v>
      </c>
      <c r="C11" s="75">
        <v>0</v>
      </c>
      <c r="D11" s="49">
        <v>0</v>
      </c>
      <c r="E11" s="49">
        <v>5.7</v>
      </c>
      <c r="F11" s="49">
        <v>9</v>
      </c>
      <c r="G11" s="49">
        <v>8</v>
      </c>
      <c r="H11" s="49">
        <v>7.9</v>
      </c>
      <c r="I11" s="49">
        <v>7.2</v>
      </c>
      <c r="J11" s="49">
        <v>7.7</v>
      </c>
      <c r="K11" s="49">
        <v>7.4</v>
      </c>
      <c r="L11" s="49">
        <v>6.7</v>
      </c>
      <c r="M11" s="49">
        <v>5.4</v>
      </c>
      <c r="N11" s="49">
        <v>6.7</v>
      </c>
      <c r="O11" s="49">
        <v>6.1</v>
      </c>
      <c r="P11" s="49">
        <v>0</v>
      </c>
      <c r="Q11" s="76">
        <v>0</v>
      </c>
      <c r="R11" s="50">
        <v>7.4</v>
      </c>
      <c r="S11" s="77"/>
      <c r="T11" s="50">
        <v>7.4</v>
      </c>
    </row>
    <row r="12" spans="1:20" x14ac:dyDescent="0.25">
      <c r="A12" s="152"/>
      <c r="B12" s="74" t="s">
        <v>4</v>
      </c>
      <c r="C12" s="75">
        <v>0</v>
      </c>
      <c r="D12" s="49">
        <v>2.2999999999999998</v>
      </c>
      <c r="E12" s="49">
        <v>4.0999999999999996</v>
      </c>
      <c r="F12" s="49">
        <v>4.3</v>
      </c>
      <c r="G12" s="49">
        <v>4.5</v>
      </c>
      <c r="H12" s="49">
        <v>5.7</v>
      </c>
      <c r="I12" s="49">
        <v>4.8</v>
      </c>
      <c r="J12" s="49">
        <v>3.7</v>
      </c>
      <c r="K12" s="49">
        <v>2.8</v>
      </c>
      <c r="L12" s="49">
        <v>1.5</v>
      </c>
      <c r="M12" s="49">
        <v>0</v>
      </c>
      <c r="N12" s="49">
        <v>0</v>
      </c>
      <c r="O12" s="49">
        <v>0</v>
      </c>
      <c r="P12" s="49">
        <v>0</v>
      </c>
      <c r="Q12" s="76">
        <v>0</v>
      </c>
      <c r="R12" s="50">
        <v>3.8</v>
      </c>
      <c r="S12" s="77"/>
      <c r="T12" s="50">
        <v>3.8</v>
      </c>
    </row>
    <row r="13" spans="1:20" x14ac:dyDescent="0.25">
      <c r="A13" s="152" t="s">
        <v>6</v>
      </c>
      <c r="B13" s="74" t="s">
        <v>3</v>
      </c>
      <c r="C13" s="75">
        <v>0.4</v>
      </c>
      <c r="D13" s="49">
        <v>5.8</v>
      </c>
      <c r="E13" s="49">
        <v>8.5</v>
      </c>
      <c r="F13" s="49">
        <v>8</v>
      </c>
      <c r="G13" s="49">
        <v>7.3</v>
      </c>
      <c r="H13" s="49">
        <v>7.9</v>
      </c>
      <c r="I13" s="49">
        <v>6.8</v>
      </c>
      <c r="J13" s="49">
        <v>7.5</v>
      </c>
      <c r="K13" s="49">
        <v>8.1</v>
      </c>
      <c r="L13" s="49">
        <v>7.1</v>
      </c>
      <c r="M13" s="49">
        <v>7</v>
      </c>
      <c r="N13" s="49">
        <v>5</v>
      </c>
      <c r="O13" s="49">
        <v>4.4000000000000004</v>
      </c>
      <c r="P13" s="49">
        <v>6.6</v>
      </c>
      <c r="Q13" s="76">
        <v>1.8</v>
      </c>
      <c r="R13" s="50">
        <v>6.7</v>
      </c>
      <c r="S13" s="77"/>
      <c r="T13" s="50">
        <v>6.7</v>
      </c>
    </row>
    <row r="14" spans="1:20" x14ac:dyDescent="0.25">
      <c r="A14" s="152"/>
      <c r="B14" s="74" t="s">
        <v>4</v>
      </c>
      <c r="C14" s="75">
        <v>0.6</v>
      </c>
      <c r="D14" s="49">
        <v>1.2</v>
      </c>
      <c r="E14" s="49">
        <v>2.6</v>
      </c>
      <c r="F14" s="49">
        <v>3.2</v>
      </c>
      <c r="G14" s="49">
        <v>2.7</v>
      </c>
      <c r="H14" s="49">
        <v>3</v>
      </c>
      <c r="I14" s="49">
        <v>2.1</v>
      </c>
      <c r="J14" s="49">
        <v>3.7</v>
      </c>
      <c r="K14" s="49">
        <v>3.9</v>
      </c>
      <c r="L14" s="49">
        <v>5.5</v>
      </c>
      <c r="M14" s="49">
        <v>1.2</v>
      </c>
      <c r="N14" s="49">
        <v>0</v>
      </c>
      <c r="O14" s="49">
        <v>0</v>
      </c>
      <c r="P14" s="49">
        <v>0</v>
      </c>
      <c r="Q14" s="76">
        <v>0</v>
      </c>
      <c r="R14" s="50">
        <v>2.1</v>
      </c>
      <c r="S14" s="77"/>
      <c r="T14" s="50">
        <v>2.1</v>
      </c>
    </row>
    <row r="15" spans="1:20" ht="15.75" thickBot="1" x14ac:dyDescent="0.3">
      <c r="A15" s="78" t="s">
        <v>7</v>
      </c>
      <c r="B15" s="79" t="s">
        <v>3</v>
      </c>
      <c r="C15" s="80">
        <v>0</v>
      </c>
      <c r="D15" s="51">
        <v>0.3</v>
      </c>
      <c r="E15" s="51">
        <v>4.4000000000000004</v>
      </c>
      <c r="F15" s="51">
        <v>9</v>
      </c>
      <c r="G15" s="51">
        <v>6.2</v>
      </c>
      <c r="H15" s="51">
        <v>4</v>
      </c>
      <c r="I15" s="51">
        <v>4.4000000000000004</v>
      </c>
      <c r="J15" s="51">
        <v>4</v>
      </c>
      <c r="K15" s="51">
        <v>4.4000000000000004</v>
      </c>
      <c r="L15" s="51">
        <v>3.3</v>
      </c>
      <c r="M15" s="51">
        <v>4.3</v>
      </c>
      <c r="N15" s="51">
        <v>4.5999999999999996</v>
      </c>
      <c r="O15" s="51">
        <v>4.5</v>
      </c>
      <c r="P15" s="51">
        <v>0</v>
      </c>
      <c r="Q15" s="81">
        <v>0</v>
      </c>
      <c r="R15" s="52">
        <v>4.5</v>
      </c>
      <c r="S15" s="82"/>
      <c r="T15" s="52">
        <v>4.5</v>
      </c>
    </row>
    <row r="16" spans="1:20" ht="18.75" x14ac:dyDescent="0.3">
      <c r="A16" s="83"/>
      <c r="B16" s="84"/>
      <c r="C16" s="153" t="s">
        <v>38</v>
      </c>
      <c r="D16" s="154"/>
      <c r="E16" s="154"/>
      <c r="F16" s="154"/>
      <c r="G16" s="154"/>
      <c r="H16" s="154"/>
      <c r="I16" s="154"/>
      <c r="J16" s="154"/>
      <c r="K16" s="154"/>
      <c r="L16" s="154"/>
      <c r="M16" s="154"/>
      <c r="N16" s="154"/>
      <c r="O16" s="154"/>
      <c r="P16" s="154"/>
      <c r="Q16" s="155"/>
      <c r="R16" s="85" t="s">
        <v>39</v>
      </c>
      <c r="S16" s="86"/>
      <c r="T16" s="85" t="s">
        <v>39</v>
      </c>
    </row>
    <row r="17" spans="1:23" x14ac:dyDescent="0.25">
      <c r="A17" s="152" t="s">
        <v>34</v>
      </c>
      <c r="B17" s="74" t="s">
        <v>3</v>
      </c>
      <c r="C17" s="87">
        <v>11120</v>
      </c>
      <c r="D17" s="88">
        <v>11447</v>
      </c>
      <c r="E17" s="88">
        <v>14482</v>
      </c>
      <c r="F17" s="88">
        <v>27295</v>
      </c>
      <c r="G17" s="88">
        <v>44664</v>
      </c>
      <c r="H17" s="88">
        <v>38579</v>
      </c>
      <c r="I17" s="88">
        <v>44829</v>
      </c>
      <c r="J17" s="88">
        <v>53823</v>
      </c>
      <c r="K17" s="88">
        <v>39746</v>
      </c>
      <c r="L17" s="88">
        <v>34424</v>
      </c>
      <c r="M17" s="88">
        <v>21011</v>
      </c>
      <c r="N17" s="88">
        <v>9060</v>
      </c>
      <c r="O17" s="88">
        <v>4788</v>
      </c>
      <c r="P17" s="88">
        <v>1821</v>
      </c>
      <c r="Q17" s="89">
        <v>1597</v>
      </c>
      <c r="R17" s="90">
        <v>358686</v>
      </c>
      <c r="S17" s="91"/>
      <c r="T17" s="90">
        <v>358686</v>
      </c>
    </row>
    <row r="18" spans="1:23" x14ac:dyDescent="0.25">
      <c r="A18" s="152"/>
      <c r="B18" s="74" t="s">
        <v>4</v>
      </c>
      <c r="C18" s="87">
        <v>343</v>
      </c>
      <c r="D18" s="88">
        <v>2411</v>
      </c>
      <c r="E18" s="88">
        <v>9296</v>
      </c>
      <c r="F18" s="88">
        <v>13778</v>
      </c>
      <c r="G18" s="88">
        <v>30156</v>
      </c>
      <c r="H18" s="88">
        <v>23940</v>
      </c>
      <c r="I18" s="88">
        <v>19655</v>
      </c>
      <c r="J18" s="88">
        <v>7029</v>
      </c>
      <c r="K18" s="88">
        <v>2221</v>
      </c>
      <c r="L18" s="88">
        <v>807</v>
      </c>
      <c r="M18" s="88">
        <v>315</v>
      </c>
      <c r="N18" s="88">
        <v>190</v>
      </c>
      <c r="O18" s="88">
        <v>116</v>
      </c>
      <c r="P18" s="88">
        <v>47</v>
      </c>
      <c r="Q18" s="89">
        <v>348</v>
      </c>
      <c r="R18" s="90">
        <v>110652</v>
      </c>
      <c r="S18" s="91"/>
      <c r="T18" s="90">
        <v>110652</v>
      </c>
    </row>
    <row r="19" spans="1:23" x14ac:dyDescent="0.25">
      <c r="A19" s="152" t="s">
        <v>35</v>
      </c>
      <c r="B19" s="74" t="s">
        <v>3</v>
      </c>
      <c r="C19" s="87">
        <v>14742</v>
      </c>
      <c r="D19" s="88">
        <v>19326</v>
      </c>
      <c r="E19" s="88">
        <v>16385</v>
      </c>
      <c r="F19" s="88">
        <v>6417</v>
      </c>
      <c r="G19" s="88">
        <v>6528</v>
      </c>
      <c r="H19" s="88">
        <v>8465</v>
      </c>
      <c r="I19" s="88">
        <v>12962</v>
      </c>
      <c r="J19" s="88">
        <v>16738</v>
      </c>
      <c r="K19" s="88">
        <v>15422</v>
      </c>
      <c r="L19" s="88">
        <v>23069</v>
      </c>
      <c r="M19" s="88">
        <v>27016</v>
      </c>
      <c r="N19" s="88">
        <v>23499</v>
      </c>
      <c r="O19" s="88">
        <v>12028</v>
      </c>
      <c r="P19" s="88">
        <v>7694</v>
      </c>
      <c r="Q19" s="89">
        <v>3979</v>
      </c>
      <c r="R19" s="90">
        <v>214270</v>
      </c>
      <c r="S19" s="91"/>
      <c r="T19" s="90">
        <v>214270</v>
      </c>
    </row>
    <row r="20" spans="1:23" x14ac:dyDescent="0.25">
      <c r="A20" s="152"/>
      <c r="B20" s="74" t="s">
        <v>4</v>
      </c>
      <c r="C20" s="87">
        <v>41</v>
      </c>
      <c r="D20" s="92">
        <v>22</v>
      </c>
      <c r="E20" s="92">
        <v>68</v>
      </c>
      <c r="F20" s="92">
        <v>28</v>
      </c>
      <c r="G20" s="92">
        <v>78</v>
      </c>
      <c r="H20" s="92">
        <v>232</v>
      </c>
      <c r="I20" s="92">
        <v>427</v>
      </c>
      <c r="J20" s="92">
        <v>119</v>
      </c>
      <c r="K20" s="92">
        <v>66</v>
      </c>
      <c r="L20" s="92">
        <v>32</v>
      </c>
      <c r="M20" s="92">
        <v>43</v>
      </c>
      <c r="N20" s="92">
        <v>4</v>
      </c>
      <c r="O20" s="92">
        <v>28</v>
      </c>
      <c r="P20" s="92">
        <v>5</v>
      </c>
      <c r="Q20" s="93">
        <v>0</v>
      </c>
      <c r="R20" s="94">
        <v>1193</v>
      </c>
      <c r="S20" s="95"/>
      <c r="T20" s="94">
        <v>1193</v>
      </c>
      <c r="U20" s="96"/>
      <c r="V20" s="96"/>
      <c r="W20" s="96"/>
    </row>
    <row r="21" spans="1:23" x14ac:dyDescent="0.25">
      <c r="A21" s="152" t="s">
        <v>36</v>
      </c>
      <c r="B21" s="74" t="s">
        <v>3</v>
      </c>
      <c r="C21" s="87">
        <v>4643</v>
      </c>
      <c r="D21" s="92">
        <v>5969</v>
      </c>
      <c r="E21" s="92">
        <v>8678</v>
      </c>
      <c r="F21" s="92">
        <v>4996</v>
      </c>
      <c r="G21" s="92">
        <v>12463</v>
      </c>
      <c r="H21" s="92">
        <v>10615</v>
      </c>
      <c r="I21" s="92">
        <v>23119</v>
      </c>
      <c r="J21" s="92">
        <v>23455</v>
      </c>
      <c r="K21" s="92">
        <v>17244</v>
      </c>
      <c r="L21" s="92">
        <v>13409</v>
      </c>
      <c r="M21" s="92">
        <v>11637</v>
      </c>
      <c r="N21" s="92">
        <v>7271</v>
      </c>
      <c r="O21" s="92">
        <v>2289</v>
      </c>
      <c r="P21" s="92">
        <v>1224</v>
      </c>
      <c r="Q21" s="93">
        <v>965</v>
      </c>
      <c r="R21" s="94">
        <v>147977</v>
      </c>
      <c r="S21" s="95"/>
      <c r="T21" s="94">
        <v>147977</v>
      </c>
      <c r="U21" s="96"/>
      <c r="V21" s="96"/>
      <c r="W21" s="96"/>
    </row>
    <row r="22" spans="1:23" x14ac:dyDescent="0.25">
      <c r="A22" s="152"/>
      <c r="B22" s="74" t="s">
        <v>4</v>
      </c>
      <c r="C22" s="87">
        <v>992</v>
      </c>
      <c r="D22" s="97">
        <v>166</v>
      </c>
      <c r="E22" s="97">
        <v>6212</v>
      </c>
      <c r="F22" s="92">
        <v>3968</v>
      </c>
      <c r="G22" s="92">
        <v>5767</v>
      </c>
      <c r="H22" s="92">
        <v>6393</v>
      </c>
      <c r="I22" s="92">
        <v>5585</v>
      </c>
      <c r="J22" s="92">
        <v>4583</v>
      </c>
      <c r="K22" s="92">
        <v>1188</v>
      </c>
      <c r="L22" s="92">
        <v>412</v>
      </c>
      <c r="M22" s="92">
        <v>184</v>
      </c>
      <c r="N22" s="92">
        <v>65</v>
      </c>
      <c r="O22" s="92">
        <v>30</v>
      </c>
      <c r="P22" s="92">
        <v>28</v>
      </c>
      <c r="Q22" s="93">
        <v>54</v>
      </c>
      <c r="R22" s="94">
        <v>35627</v>
      </c>
      <c r="S22" s="95"/>
      <c r="T22" s="94">
        <v>35627</v>
      </c>
      <c r="U22" s="96"/>
      <c r="V22" s="96"/>
      <c r="W22" s="96"/>
    </row>
    <row r="23" spans="1:23" x14ac:dyDescent="0.25">
      <c r="A23" s="152" t="s">
        <v>37</v>
      </c>
      <c r="B23" s="74" t="s">
        <v>3</v>
      </c>
      <c r="C23" s="87">
        <v>948</v>
      </c>
      <c r="D23" s="92">
        <v>379</v>
      </c>
      <c r="E23" s="92">
        <v>4934</v>
      </c>
      <c r="F23" s="92">
        <v>7379</v>
      </c>
      <c r="G23" s="92">
        <v>7211</v>
      </c>
      <c r="H23" s="92">
        <v>7423</v>
      </c>
      <c r="I23" s="92">
        <v>6857</v>
      </c>
      <c r="J23" s="92">
        <v>4594</v>
      </c>
      <c r="K23" s="92">
        <v>1205</v>
      </c>
      <c r="L23" s="92">
        <v>253</v>
      </c>
      <c r="M23" s="92">
        <v>422</v>
      </c>
      <c r="N23" s="92">
        <v>90</v>
      </c>
      <c r="O23" s="92">
        <v>8</v>
      </c>
      <c r="P23" s="92">
        <v>0</v>
      </c>
      <c r="Q23" s="93">
        <v>0</v>
      </c>
      <c r="R23" s="94">
        <v>41703</v>
      </c>
      <c r="S23" s="95"/>
      <c r="T23" s="94">
        <v>41703</v>
      </c>
      <c r="U23" s="96"/>
      <c r="V23" s="96"/>
      <c r="W23" s="96"/>
    </row>
    <row r="24" spans="1:23" x14ac:dyDescent="0.25">
      <c r="A24" s="152"/>
      <c r="B24" s="74" t="s">
        <v>4</v>
      </c>
      <c r="C24" s="87">
        <v>3486</v>
      </c>
      <c r="D24" s="92">
        <v>8851</v>
      </c>
      <c r="E24" s="92">
        <v>11186</v>
      </c>
      <c r="F24" s="92">
        <v>11434</v>
      </c>
      <c r="G24" s="92">
        <v>8378</v>
      </c>
      <c r="H24" s="92">
        <v>6342</v>
      </c>
      <c r="I24" s="92">
        <v>3992</v>
      </c>
      <c r="J24" s="92">
        <v>2160</v>
      </c>
      <c r="K24" s="92">
        <v>521</v>
      </c>
      <c r="L24" s="92">
        <v>460</v>
      </c>
      <c r="M24" s="92">
        <v>0</v>
      </c>
      <c r="N24" s="92">
        <v>0</v>
      </c>
      <c r="O24" s="92">
        <v>0</v>
      </c>
      <c r="P24" s="92">
        <v>0</v>
      </c>
      <c r="Q24" s="93">
        <v>0</v>
      </c>
      <c r="R24" s="94">
        <v>56810</v>
      </c>
      <c r="S24" s="95"/>
      <c r="T24" s="94">
        <v>56810</v>
      </c>
      <c r="U24" s="96"/>
      <c r="V24" s="96"/>
      <c r="W24" s="96"/>
    </row>
    <row r="25" spans="1:23" x14ac:dyDescent="0.25">
      <c r="A25" s="152" t="s">
        <v>6</v>
      </c>
      <c r="B25" s="74" t="s">
        <v>3</v>
      </c>
      <c r="C25" s="87">
        <v>17535</v>
      </c>
      <c r="D25" s="92">
        <v>35533</v>
      </c>
      <c r="E25" s="92">
        <v>37844</v>
      </c>
      <c r="F25" s="92">
        <v>24442</v>
      </c>
      <c r="G25" s="92">
        <v>18045</v>
      </c>
      <c r="H25" s="92">
        <v>12665</v>
      </c>
      <c r="I25" s="92">
        <v>8717</v>
      </c>
      <c r="J25" s="92">
        <v>6485</v>
      </c>
      <c r="K25" s="92">
        <v>3338</v>
      </c>
      <c r="L25" s="92">
        <v>2301</v>
      </c>
      <c r="M25" s="92">
        <v>1769</v>
      </c>
      <c r="N25" s="92">
        <v>1259</v>
      </c>
      <c r="O25" s="92">
        <v>440</v>
      </c>
      <c r="P25" s="92">
        <v>303</v>
      </c>
      <c r="Q25" s="93">
        <v>166</v>
      </c>
      <c r="R25" s="94">
        <v>170842</v>
      </c>
      <c r="S25" s="95"/>
      <c r="T25" s="94">
        <v>170842</v>
      </c>
      <c r="U25" s="96"/>
      <c r="V25" s="96"/>
      <c r="W25" s="96"/>
    </row>
    <row r="26" spans="1:23" x14ac:dyDescent="0.25">
      <c r="A26" s="152"/>
      <c r="B26" s="74" t="s">
        <v>4</v>
      </c>
      <c r="C26" s="87">
        <v>28440</v>
      </c>
      <c r="D26" s="92">
        <v>56851</v>
      </c>
      <c r="E26" s="98">
        <v>50699</v>
      </c>
      <c r="F26" s="92">
        <v>47371</v>
      </c>
      <c r="G26" s="92">
        <v>23930</v>
      </c>
      <c r="H26" s="92">
        <v>12578</v>
      </c>
      <c r="I26" s="92">
        <v>85874</v>
      </c>
      <c r="J26" s="92">
        <v>1156</v>
      </c>
      <c r="K26" s="92">
        <v>705</v>
      </c>
      <c r="L26" s="92">
        <v>278</v>
      </c>
      <c r="M26" s="92">
        <v>434</v>
      </c>
      <c r="N26" s="92">
        <v>0</v>
      </c>
      <c r="O26" s="92">
        <v>0</v>
      </c>
      <c r="P26" s="92">
        <v>0</v>
      </c>
      <c r="Q26" s="93">
        <v>0</v>
      </c>
      <c r="R26" s="94">
        <v>308316</v>
      </c>
      <c r="S26" s="95"/>
      <c r="T26" s="94">
        <v>308316</v>
      </c>
      <c r="U26" s="96"/>
      <c r="V26" s="96"/>
      <c r="W26" s="96"/>
    </row>
    <row r="27" spans="1:23" ht="15.75" thickBot="1" x14ac:dyDescent="0.3">
      <c r="A27" s="78" t="s">
        <v>7</v>
      </c>
      <c r="B27" s="79" t="s">
        <v>3</v>
      </c>
      <c r="C27" s="99">
        <v>9878</v>
      </c>
      <c r="D27" s="100">
        <v>10573</v>
      </c>
      <c r="E27" s="100">
        <v>14274</v>
      </c>
      <c r="F27" s="100">
        <v>14525</v>
      </c>
      <c r="G27" s="100">
        <v>20748</v>
      </c>
      <c r="H27" s="100">
        <v>8620</v>
      </c>
      <c r="I27" s="100">
        <v>6471</v>
      </c>
      <c r="J27" s="100">
        <v>3683</v>
      </c>
      <c r="K27" s="100">
        <v>2120</v>
      </c>
      <c r="L27" s="100">
        <v>2330</v>
      </c>
      <c r="M27" s="100">
        <v>1150</v>
      </c>
      <c r="N27" s="100">
        <v>237</v>
      </c>
      <c r="O27" s="100">
        <v>192</v>
      </c>
      <c r="P27" s="100">
        <v>0</v>
      </c>
      <c r="Q27" s="101">
        <v>0</v>
      </c>
      <c r="R27" s="102">
        <v>94801</v>
      </c>
      <c r="S27" s="103"/>
      <c r="T27" s="102">
        <v>94801</v>
      </c>
      <c r="U27" s="96"/>
      <c r="V27" s="104"/>
      <c r="W27" s="104"/>
    </row>
    <row r="28" spans="1:23" ht="57" thickBot="1" x14ac:dyDescent="0.35">
      <c r="A28" s="105"/>
      <c r="B28" s="106"/>
      <c r="C28" s="153" t="s">
        <v>49</v>
      </c>
      <c r="D28" s="154"/>
      <c r="E28" s="154"/>
      <c r="F28" s="154"/>
      <c r="G28" s="154"/>
      <c r="H28" s="154"/>
      <c r="I28" s="154"/>
      <c r="J28" s="154"/>
      <c r="K28" s="154"/>
      <c r="L28" s="154"/>
      <c r="M28" s="154"/>
      <c r="N28" s="154"/>
      <c r="O28" s="154"/>
      <c r="P28" s="154"/>
      <c r="Q28" s="155"/>
      <c r="R28" s="142" t="s">
        <v>55</v>
      </c>
      <c r="S28" s="86"/>
      <c r="T28" s="107" t="s">
        <v>54</v>
      </c>
      <c r="U28" s="106"/>
      <c r="V28" s="107" t="s">
        <v>56</v>
      </c>
      <c r="W28" s="107" t="s">
        <v>57</v>
      </c>
    </row>
    <row r="29" spans="1:23" x14ac:dyDescent="0.25">
      <c r="A29" s="152" t="s">
        <v>34</v>
      </c>
      <c r="B29" s="74" t="s">
        <v>3</v>
      </c>
      <c r="C29" s="108">
        <f>C5*C17</f>
        <v>0</v>
      </c>
      <c r="D29" s="109">
        <f t="shared" ref="D29:Q29" si="0">D5*D17</f>
        <v>0</v>
      </c>
      <c r="E29" s="109">
        <f>E5*E17</f>
        <v>82547.400000000009</v>
      </c>
      <c r="F29" s="109">
        <f t="shared" si="0"/>
        <v>196524</v>
      </c>
      <c r="G29" s="109">
        <f t="shared" si="0"/>
        <v>330513.60000000003</v>
      </c>
      <c r="H29" s="109">
        <f t="shared" si="0"/>
        <v>316347.8</v>
      </c>
      <c r="I29" s="109">
        <f t="shared" si="0"/>
        <v>363114.89999999997</v>
      </c>
      <c r="J29" s="109">
        <f t="shared" si="0"/>
        <v>419819.39999999997</v>
      </c>
      <c r="K29" s="109">
        <f t="shared" si="0"/>
        <v>321942.59999999998</v>
      </c>
      <c r="L29" s="109">
        <f t="shared" si="0"/>
        <v>268507.2</v>
      </c>
      <c r="M29" s="109">
        <f t="shared" si="0"/>
        <v>144975.9</v>
      </c>
      <c r="N29" s="109">
        <f t="shared" si="0"/>
        <v>59796</v>
      </c>
      <c r="O29" s="109">
        <f t="shared" si="0"/>
        <v>25855.200000000001</v>
      </c>
      <c r="P29" s="109">
        <f t="shared" si="0"/>
        <v>9651.2999999999993</v>
      </c>
      <c r="Q29" s="110">
        <f t="shared" si="0"/>
        <v>9262.6</v>
      </c>
      <c r="R29" s="111">
        <f>SUM(C29:Q29)</f>
        <v>2548857.9</v>
      </c>
      <c r="S29" s="112"/>
      <c r="T29" s="143">
        <f>T5*T17</f>
        <v>2546670.6</v>
      </c>
      <c r="U29" s="48"/>
      <c r="V29" s="113">
        <f>R29-T29</f>
        <v>2187.2999999998137</v>
      </c>
      <c r="W29" s="167">
        <f>V29/R29</f>
        <v>8.5814905570052134E-4</v>
      </c>
    </row>
    <row r="30" spans="1:23" x14ac:dyDescent="0.25">
      <c r="A30" s="152"/>
      <c r="B30" s="74" t="s">
        <v>4</v>
      </c>
      <c r="C30" s="108">
        <f t="shared" ref="C30:Q36" si="1">C6*C18</f>
        <v>0</v>
      </c>
      <c r="D30" s="109">
        <f t="shared" si="1"/>
        <v>0</v>
      </c>
      <c r="E30" s="109">
        <f t="shared" si="1"/>
        <v>21380.799999999999</v>
      </c>
      <c r="F30" s="109">
        <f t="shared" si="1"/>
        <v>42711.8</v>
      </c>
      <c r="G30" s="109">
        <f t="shared" si="1"/>
        <v>105546</v>
      </c>
      <c r="H30" s="109">
        <f t="shared" si="1"/>
        <v>117306.00000000001</v>
      </c>
      <c r="I30" s="109">
        <f t="shared" si="1"/>
        <v>94344</v>
      </c>
      <c r="J30" s="109">
        <f t="shared" si="1"/>
        <v>37956.600000000006</v>
      </c>
      <c r="K30" s="109">
        <f t="shared" si="1"/>
        <v>11993.400000000001</v>
      </c>
      <c r="L30" s="109">
        <f t="shared" si="1"/>
        <v>4196.4000000000005</v>
      </c>
      <c r="M30" s="109">
        <f t="shared" si="1"/>
        <v>1449</v>
      </c>
      <c r="N30" s="109">
        <f t="shared" si="1"/>
        <v>551</v>
      </c>
      <c r="O30" s="109">
        <f t="shared" si="1"/>
        <v>475.59999999999997</v>
      </c>
      <c r="P30" s="109">
        <f t="shared" si="1"/>
        <v>244.4</v>
      </c>
      <c r="Q30" s="110">
        <f t="shared" si="1"/>
        <v>1322.3999999999999</v>
      </c>
      <c r="R30" s="114">
        <f t="shared" ref="R30:R39" si="2">SUM(C30:Q30)</f>
        <v>439477.40000000014</v>
      </c>
      <c r="S30" s="112"/>
      <c r="T30" s="115">
        <f t="shared" ref="T30:T39" si="3">T6*T18</f>
        <v>442608</v>
      </c>
      <c r="U30" s="48"/>
      <c r="V30" s="115">
        <f t="shared" ref="V30:V39" si="4">R30-T30</f>
        <v>-3130.5999999998603</v>
      </c>
      <c r="W30" s="168">
        <f t="shared" ref="W30:W39" si="5">V30/R30</f>
        <v>-7.1234607285832205E-3</v>
      </c>
    </row>
    <row r="31" spans="1:23" x14ac:dyDescent="0.25">
      <c r="A31" s="152" t="s">
        <v>35</v>
      </c>
      <c r="B31" s="74" t="s">
        <v>3</v>
      </c>
      <c r="C31" s="108">
        <f t="shared" si="1"/>
        <v>0</v>
      </c>
      <c r="D31" s="109">
        <f t="shared" si="1"/>
        <v>0</v>
      </c>
      <c r="E31" s="109">
        <f t="shared" si="1"/>
        <v>122887.5</v>
      </c>
      <c r="F31" s="109">
        <f t="shared" si="1"/>
        <v>71228.7</v>
      </c>
      <c r="G31" s="109">
        <f t="shared" si="1"/>
        <v>66585.599999999991</v>
      </c>
      <c r="H31" s="109">
        <f t="shared" si="1"/>
        <v>81264</v>
      </c>
      <c r="I31" s="109">
        <f t="shared" si="1"/>
        <v>108880.8</v>
      </c>
      <c r="J31" s="109">
        <f t="shared" si="1"/>
        <v>157337.20000000001</v>
      </c>
      <c r="K31" s="109">
        <f t="shared" si="1"/>
        <v>143424.6</v>
      </c>
      <c r="L31" s="109">
        <f t="shared" si="1"/>
        <v>193779.6</v>
      </c>
      <c r="M31" s="109">
        <f t="shared" si="1"/>
        <v>243144</v>
      </c>
      <c r="N31" s="109">
        <f t="shared" si="1"/>
        <v>202091.4</v>
      </c>
      <c r="O31" s="109">
        <f t="shared" si="1"/>
        <v>95021.2</v>
      </c>
      <c r="P31" s="109">
        <f t="shared" si="1"/>
        <v>55396.800000000003</v>
      </c>
      <c r="Q31" s="110">
        <f t="shared" si="1"/>
        <v>26659.3</v>
      </c>
      <c r="R31" s="114">
        <f t="shared" si="2"/>
        <v>1567700.7</v>
      </c>
      <c r="S31" s="112"/>
      <c r="T31" s="115">
        <f t="shared" si="3"/>
        <v>1564171</v>
      </c>
      <c r="U31" s="48"/>
      <c r="V31" s="115">
        <f t="shared" si="4"/>
        <v>3529.6999999999534</v>
      </c>
      <c r="W31" s="168">
        <f t="shared" si="5"/>
        <v>2.2515139528865129E-3</v>
      </c>
    </row>
    <row r="32" spans="1:23" x14ac:dyDescent="0.25">
      <c r="A32" s="152"/>
      <c r="B32" s="74" t="s">
        <v>4</v>
      </c>
      <c r="C32" s="108">
        <f t="shared" si="1"/>
        <v>0</v>
      </c>
      <c r="D32" s="109">
        <f t="shared" si="1"/>
        <v>0</v>
      </c>
      <c r="E32" s="109">
        <f t="shared" si="1"/>
        <v>306</v>
      </c>
      <c r="F32" s="109">
        <f>F8*F20</f>
        <v>148.4</v>
      </c>
      <c r="G32" s="109">
        <f t="shared" si="1"/>
        <v>585</v>
      </c>
      <c r="H32" s="109">
        <f t="shared" si="1"/>
        <v>1508</v>
      </c>
      <c r="I32" s="109">
        <f t="shared" si="1"/>
        <v>3800.3</v>
      </c>
      <c r="J32" s="109">
        <f t="shared" si="1"/>
        <v>1047.2</v>
      </c>
      <c r="K32" s="109">
        <f t="shared" si="1"/>
        <v>455.40000000000003</v>
      </c>
      <c r="L32" s="109">
        <f t="shared" si="1"/>
        <v>198.4</v>
      </c>
      <c r="M32" s="109">
        <f t="shared" si="1"/>
        <v>262.3</v>
      </c>
      <c r="N32" s="109">
        <f t="shared" si="1"/>
        <v>26.4</v>
      </c>
      <c r="O32" s="109">
        <f t="shared" si="1"/>
        <v>109.2</v>
      </c>
      <c r="P32" s="109">
        <f t="shared" si="1"/>
        <v>17</v>
      </c>
      <c r="Q32" s="110">
        <f t="shared" si="1"/>
        <v>0</v>
      </c>
      <c r="R32" s="114">
        <f t="shared" si="2"/>
        <v>8463.6</v>
      </c>
      <c r="S32" s="112"/>
      <c r="T32" s="115">
        <f t="shared" si="3"/>
        <v>8470.2999999999993</v>
      </c>
      <c r="U32" s="48"/>
      <c r="V32" s="115">
        <f t="shared" si="4"/>
        <v>-6.6999999999989086</v>
      </c>
      <c r="W32" s="168">
        <f t="shared" si="5"/>
        <v>-7.9162531310540533E-4</v>
      </c>
    </row>
    <row r="33" spans="1:23" x14ac:dyDescent="0.25">
      <c r="A33" s="152" t="s">
        <v>36</v>
      </c>
      <c r="B33" s="74" t="s">
        <v>3</v>
      </c>
      <c r="C33" s="108">
        <f t="shared" si="1"/>
        <v>0</v>
      </c>
      <c r="D33" s="109">
        <f t="shared" si="1"/>
        <v>0</v>
      </c>
      <c r="E33" s="109">
        <f t="shared" si="1"/>
        <v>39051</v>
      </c>
      <c r="F33" s="109">
        <f t="shared" si="1"/>
        <v>34972</v>
      </c>
      <c r="G33" s="109">
        <f t="shared" si="1"/>
        <v>95965.1</v>
      </c>
      <c r="H33" s="109">
        <f t="shared" si="1"/>
        <v>83858.5</v>
      </c>
      <c r="I33" s="109">
        <f>I9*I21</f>
        <v>184952</v>
      </c>
      <c r="J33" s="109">
        <f t="shared" si="1"/>
        <v>194676.50000000003</v>
      </c>
      <c r="K33" s="109">
        <f t="shared" si="1"/>
        <v>134503.19999999998</v>
      </c>
      <c r="L33" s="109">
        <f t="shared" si="1"/>
        <v>104590.2</v>
      </c>
      <c r="M33" s="109">
        <f t="shared" si="1"/>
        <v>82622.7</v>
      </c>
      <c r="N33" s="109">
        <f t="shared" si="1"/>
        <v>48715.700000000004</v>
      </c>
      <c r="O33" s="109">
        <f t="shared" si="1"/>
        <v>13734</v>
      </c>
      <c r="P33" s="109">
        <f t="shared" si="1"/>
        <v>6487.2</v>
      </c>
      <c r="Q33" s="110">
        <f t="shared" si="1"/>
        <v>4535.5</v>
      </c>
      <c r="R33" s="114">
        <f t="shared" si="2"/>
        <v>1028663.5999999997</v>
      </c>
      <c r="S33" s="112"/>
      <c r="T33" s="115">
        <f t="shared" si="3"/>
        <v>1035839</v>
      </c>
      <c r="U33" s="48"/>
      <c r="V33" s="115">
        <f t="shared" si="4"/>
        <v>-7175.4000000002561</v>
      </c>
      <c r="W33" s="168">
        <f t="shared" si="5"/>
        <v>-6.9754582547688652E-3</v>
      </c>
    </row>
    <row r="34" spans="1:23" x14ac:dyDescent="0.25">
      <c r="A34" s="152"/>
      <c r="B34" s="74" t="s">
        <v>4</v>
      </c>
      <c r="C34" s="108">
        <f t="shared" si="1"/>
        <v>0</v>
      </c>
      <c r="D34" s="109">
        <f t="shared" si="1"/>
        <v>0</v>
      </c>
      <c r="E34" s="109">
        <f t="shared" si="1"/>
        <v>16151.2</v>
      </c>
      <c r="F34" s="109">
        <f t="shared" si="1"/>
        <v>11110.4</v>
      </c>
      <c r="G34" s="109">
        <f t="shared" si="1"/>
        <v>21914.6</v>
      </c>
      <c r="H34" s="109">
        <f t="shared" si="1"/>
        <v>31965</v>
      </c>
      <c r="I34" s="109">
        <f t="shared" si="1"/>
        <v>37419.5</v>
      </c>
      <c r="J34" s="109">
        <f t="shared" si="1"/>
        <v>24748.2</v>
      </c>
      <c r="K34" s="109">
        <f t="shared" si="1"/>
        <v>6771.6</v>
      </c>
      <c r="L34" s="109">
        <f t="shared" si="1"/>
        <v>2595.6</v>
      </c>
      <c r="M34" s="109">
        <f t="shared" si="1"/>
        <v>975.19999999999993</v>
      </c>
      <c r="N34" s="109">
        <f t="shared" si="1"/>
        <v>240.5</v>
      </c>
      <c r="O34" s="109">
        <f t="shared" si="1"/>
        <v>54</v>
      </c>
      <c r="P34" s="109">
        <f t="shared" si="1"/>
        <v>61.600000000000009</v>
      </c>
      <c r="Q34" s="110">
        <f t="shared" si="1"/>
        <v>162</v>
      </c>
      <c r="R34" s="114">
        <f t="shared" si="2"/>
        <v>154169.40000000002</v>
      </c>
      <c r="S34" s="112"/>
      <c r="T34" s="115">
        <f t="shared" si="3"/>
        <v>153196.1</v>
      </c>
      <c r="U34" s="48"/>
      <c r="V34" s="115">
        <f t="shared" si="4"/>
        <v>973.30000000001746</v>
      </c>
      <c r="W34" s="168">
        <f t="shared" si="5"/>
        <v>6.3131853662271326E-3</v>
      </c>
    </row>
    <row r="35" spans="1:23" x14ac:dyDescent="0.25">
      <c r="A35" s="152" t="s">
        <v>37</v>
      </c>
      <c r="B35" s="74" t="s">
        <v>3</v>
      </c>
      <c r="C35" s="108">
        <f t="shared" si="1"/>
        <v>0</v>
      </c>
      <c r="D35" s="109">
        <f t="shared" si="1"/>
        <v>0</v>
      </c>
      <c r="E35" s="109">
        <f t="shared" si="1"/>
        <v>28123.8</v>
      </c>
      <c r="F35" s="109">
        <f t="shared" si="1"/>
        <v>66411</v>
      </c>
      <c r="G35" s="109">
        <f t="shared" si="1"/>
        <v>57688</v>
      </c>
      <c r="H35" s="109">
        <f t="shared" si="1"/>
        <v>58641.700000000004</v>
      </c>
      <c r="I35" s="109">
        <f t="shared" si="1"/>
        <v>49370.400000000001</v>
      </c>
      <c r="J35" s="109">
        <f t="shared" si="1"/>
        <v>35373.800000000003</v>
      </c>
      <c r="K35" s="109">
        <f t="shared" si="1"/>
        <v>8917</v>
      </c>
      <c r="L35" s="109">
        <f>L11*L23</f>
        <v>1695.1000000000001</v>
      </c>
      <c r="M35" s="109">
        <f t="shared" si="1"/>
        <v>2278.8000000000002</v>
      </c>
      <c r="N35" s="109">
        <f t="shared" si="1"/>
        <v>603</v>
      </c>
      <c r="O35" s="109">
        <f t="shared" si="1"/>
        <v>48.8</v>
      </c>
      <c r="P35" s="109">
        <f t="shared" si="1"/>
        <v>0</v>
      </c>
      <c r="Q35" s="110">
        <f t="shared" si="1"/>
        <v>0</v>
      </c>
      <c r="R35" s="114">
        <f t="shared" si="2"/>
        <v>309151.39999999997</v>
      </c>
      <c r="S35" s="112"/>
      <c r="T35" s="115">
        <f t="shared" si="3"/>
        <v>308602.2</v>
      </c>
      <c r="U35" s="48"/>
      <c r="V35" s="115">
        <f t="shared" si="4"/>
        <v>549.19999999995343</v>
      </c>
      <c r="W35" s="168">
        <f t="shared" si="5"/>
        <v>1.7764758626354386E-3</v>
      </c>
    </row>
    <row r="36" spans="1:23" x14ac:dyDescent="0.25">
      <c r="A36" s="152"/>
      <c r="B36" s="74" t="s">
        <v>4</v>
      </c>
      <c r="C36" s="108">
        <f>C12*C24</f>
        <v>0</v>
      </c>
      <c r="D36" s="109">
        <f t="shared" si="1"/>
        <v>20357.3</v>
      </c>
      <c r="E36" s="109">
        <f t="shared" si="1"/>
        <v>45862.6</v>
      </c>
      <c r="F36" s="109">
        <f t="shared" si="1"/>
        <v>49166.2</v>
      </c>
      <c r="G36" s="109">
        <f t="shared" si="1"/>
        <v>37701</v>
      </c>
      <c r="H36" s="109">
        <f t="shared" si="1"/>
        <v>36149.4</v>
      </c>
      <c r="I36" s="109">
        <f t="shared" si="1"/>
        <v>19161.599999999999</v>
      </c>
      <c r="J36" s="109">
        <f t="shared" si="1"/>
        <v>7992</v>
      </c>
      <c r="K36" s="109">
        <f t="shared" si="1"/>
        <v>1458.8</v>
      </c>
      <c r="L36" s="109">
        <f t="shared" si="1"/>
        <v>690</v>
      </c>
      <c r="M36" s="109">
        <f t="shared" si="1"/>
        <v>0</v>
      </c>
      <c r="N36" s="109">
        <f t="shared" si="1"/>
        <v>0</v>
      </c>
      <c r="O36" s="109">
        <f t="shared" si="1"/>
        <v>0</v>
      </c>
      <c r="P36" s="109">
        <f t="shared" si="1"/>
        <v>0</v>
      </c>
      <c r="Q36" s="110">
        <f t="shared" si="1"/>
        <v>0</v>
      </c>
      <c r="R36" s="114">
        <f t="shared" si="2"/>
        <v>218538.89999999997</v>
      </c>
      <c r="S36" s="112"/>
      <c r="T36" s="115">
        <f t="shared" si="3"/>
        <v>215878</v>
      </c>
      <c r="U36" s="48"/>
      <c r="V36" s="115">
        <f t="shared" si="4"/>
        <v>2660.8999999999651</v>
      </c>
      <c r="W36" s="168">
        <f t="shared" si="5"/>
        <v>1.2175864342686658E-2</v>
      </c>
    </row>
    <row r="37" spans="1:23" x14ac:dyDescent="0.25">
      <c r="A37" s="152" t="s">
        <v>6</v>
      </c>
      <c r="B37" s="74" t="s">
        <v>3</v>
      </c>
      <c r="C37" s="108">
        <f t="shared" ref="C37:Q39" si="6">C13*C25</f>
        <v>7014</v>
      </c>
      <c r="D37" s="109">
        <f t="shared" si="6"/>
        <v>206091.4</v>
      </c>
      <c r="E37" s="109">
        <f t="shared" si="6"/>
        <v>321674</v>
      </c>
      <c r="F37" s="109">
        <f t="shared" si="6"/>
        <v>195536</v>
      </c>
      <c r="G37" s="109">
        <f t="shared" si="6"/>
        <v>131728.5</v>
      </c>
      <c r="H37" s="109">
        <f t="shared" si="6"/>
        <v>100053.5</v>
      </c>
      <c r="I37" s="109">
        <f t="shared" si="6"/>
        <v>59275.6</v>
      </c>
      <c r="J37" s="109">
        <f t="shared" si="6"/>
        <v>48637.5</v>
      </c>
      <c r="K37" s="109">
        <f t="shared" si="6"/>
        <v>27037.8</v>
      </c>
      <c r="L37" s="109">
        <f t="shared" si="6"/>
        <v>16337.099999999999</v>
      </c>
      <c r="M37" s="109">
        <f>M13*M25</f>
        <v>12383</v>
      </c>
      <c r="N37" s="109">
        <f t="shared" si="6"/>
        <v>6295</v>
      </c>
      <c r="O37" s="109">
        <f t="shared" si="6"/>
        <v>1936.0000000000002</v>
      </c>
      <c r="P37" s="109">
        <f t="shared" si="6"/>
        <v>1999.8</v>
      </c>
      <c r="Q37" s="110">
        <f t="shared" si="6"/>
        <v>298.8</v>
      </c>
      <c r="R37" s="114">
        <f t="shared" si="2"/>
        <v>1136298.0000000002</v>
      </c>
      <c r="S37" s="112"/>
      <c r="T37" s="115">
        <f t="shared" si="3"/>
        <v>1144641.4000000001</v>
      </c>
      <c r="U37" s="48"/>
      <c r="V37" s="115">
        <f t="shared" si="4"/>
        <v>-8343.3999999999069</v>
      </c>
      <c r="W37" s="168">
        <f t="shared" si="5"/>
        <v>-7.3426161095064019E-3</v>
      </c>
    </row>
    <row r="38" spans="1:23" x14ac:dyDescent="0.25">
      <c r="A38" s="152"/>
      <c r="B38" s="74" t="s">
        <v>4</v>
      </c>
      <c r="C38" s="108">
        <f t="shared" si="6"/>
        <v>17064</v>
      </c>
      <c r="D38" s="109">
        <f t="shared" si="6"/>
        <v>68221.2</v>
      </c>
      <c r="E38" s="109">
        <f t="shared" si="6"/>
        <v>131817.4</v>
      </c>
      <c r="F38" s="109">
        <f t="shared" si="6"/>
        <v>151587.20000000001</v>
      </c>
      <c r="G38" s="109">
        <f t="shared" si="6"/>
        <v>64611.000000000007</v>
      </c>
      <c r="H38" s="109">
        <f t="shared" si="6"/>
        <v>37734</v>
      </c>
      <c r="I38" s="109">
        <f t="shared" si="6"/>
        <v>180335.4</v>
      </c>
      <c r="J38" s="109">
        <f t="shared" si="6"/>
        <v>4277.2</v>
      </c>
      <c r="K38" s="109">
        <f t="shared" si="6"/>
        <v>2749.5</v>
      </c>
      <c r="L38" s="109">
        <f t="shared" si="6"/>
        <v>1529</v>
      </c>
      <c r="M38" s="109">
        <f t="shared" si="6"/>
        <v>520.79999999999995</v>
      </c>
      <c r="N38" s="109">
        <f t="shared" si="6"/>
        <v>0</v>
      </c>
      <c r="O38" s="109">
        <f t="shared" si="6"/>
        <v>0</v>
      </c>
      <c r="P38" s="109">
        <f t="shared" si="6"/>
        <v>0</v>
      </c>
      <c r="Q38" s="110">
        <f t="shared" si="6"/>
        <v>0</v>
      </c>
      <c r="R38" s="114">
        <f t="shared" si="2"/>
        <v>660446.69999999995</v>
      </c>
      <c r="S38" s="112"/>
      <c r="T38" s="115">
        <f t="shared" si="3"/>
        <v>647463.6</v>
      </c>
      <c r="U38" s="48"/>
      <c r="V38" s="115">
        <f t="shared" si="4"/>
        <v>12983.099999999977</v>
      </c>
      <c r="W38" s="168">
        <f t="shared" si="5"/>
        <v>1.9658058704812936E-2</v>
      </c>
    </row>
    <row r="39" spans="1:23" ht="15.75" thickBot="1" x14ac:dyDescent="0.3">
      <c r="A39" s="78" t="s">
        <v>7</v>
      </c>
      <c r="B39" s="79" t="s">
        <v>3</v>
      </c>
      <c r="C39" s="116">
        <f t="shared" si="6"/>
        <v>0</v>
      </c>
      <c r="D39" s="117">
        <f t="shared" si="6"/>
        <v>3171.9</v>
      </c>
      <c r="E39" s="117">
        <f t="shared" si="6"/>
        <v>62805.600000000006</v>
      </c>
      <c r="F39" s="117">
        <f t="shared" si="6"/>
        <v>130725</v>
      </c>
      <c r="G39" s="117">
        <f t="shared" si="6"/>
        <v>128637.6</v>
      </c>
      <c r="H39" s="117">
        <f t="shared" si="6"/>
        <v>34480</v>
      </c>
      <c r="I39" s="117">
        <f t="shared" si="6"/>
        <v>28472.400000000001</v>
      </c>
      <c r="J39" s="117">
        <f t="shared" si="6"/>
        <v>14732</v>
      </c>
      <c r="K39" s="117">
        <f t="shared" si="6"/>
        <v>9328</v>
      </c>
      <c r="L39" s="117">
        <f t="shared" si="6"/>
        <v>7689</v>
      </c>
      <c r="M39" s="117">
        <f t="shared" si="6"/>
        <v>4945</v>
      </c>
      <c r="N39" s="117">
        <f t="shared" si="6"/>
        <v>1090.1999999999998</v>
      </c>
      <c r="O39" s="117">
        <f t="shared" si="6"/>
        <v>864</v>
      </c>
      <c r="P39" s="117">
        <f t="shared" si="6"/>
        <v>0</v>
      </c>
      <c r="Q39" s="118">
        <f t="shared" si="6"/>
        <v>0</v>
      </c>
      <c r="R39" s="119">
        <f t="shared" si="2"/>
        <v>426940.7</v>
      </c>
      <c r="S39" s="120"/>
      <c r="T39" s="121">
        <f t="shared" si="3"/>
        <v>426604.5</v>
      </c>
      <c r="U39" s="122"/>
      <c r="V39" s="121">
        <f t="shared" si="4"/>
        <v>336.20000000001164</v>
      </c>
      <c r="W39" s="169">
        <f t="shared" si="5"/>
        <v>7.8746298959085333E-4</v>
      </c>
    </row>
    <row r="40" spans="1:23" ht="15.75" thickBot="1" x14ac:dyDescent="0.3">
      <c r="O40" s="123" t="s">
        <v>40</v>
      </c>
      <c r="P40" s="124"/>
      <c r="Q40" s="134">
        <f>SUM(C29:Q39)</f>
        <v>8498708.3000000007</v>
      </c>
      <c r="R40" s="134">
        <f>SUM(R29:R39)</f>
        <v>8498708.3000000007</v>
      </c>
      <c r="S40" s="77"/>
      <c r="T40" s="125">
        <f>SUM(T29:T39)</f>
        <v>8494144.6999999993</v>
      </c>
      <c r="V40" s="125">
        <f>SUM(V29:V39)</f>
        <v>4563.5999999996693</v>
      </c>
      <c r="W40" s="170">
        <f>V40/R40</f>
        <v>5.369757190042243E-4</v>
      </c>
    </row>
  </sheetData>
  <mergeCells count="23">
    <mergeCell ref="A2:A4"/>
    <mergeCell ref="B2:B4"/>
    <mergeCell ref="C2:Q2"/>
    <mergeCell ref="R2:R3"/>
    <mergeCell ref="T2:T3"/>
    <mergeCell ref="C4:Q4"/>
    <mergeCell ref="C28:Q28"/>
    <mergeCell ref="A5:A6"/>
    <mergeCell ref="A7:A8"/>
    <mergeCell ref="A9:A10"/>
    <mergeCell ref="A11:A12"/>
    <mergeCell ref="A13:A14"/>
    <mergeCell ref="C16:Q16"/>
    <mergeCell ref="A17:A18"/>
    <mergeCell ref="A19:A20"/>
    <mergeCell ref="A21:A22"/>
    <mergeCell ref="A23:A24"/>
    <mergeCell ref="A25:A26"/>
    <mergeCell ref="A29:A30"/>
    <mergeCell ref="A31:A32"/>
    <mergeCell ref="A33:A34"/>
    <mergeCell ref="A35:A36"/>
    <mergeCell ref="A37:A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Increment</vt:lpstr>
      <vt:lpstr>Increment Calculation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Bernd Eckhardt</cp:lastModifiedBy>
  <dcterms:created xsi:type="dcterms:W3CDTF">2013-11-30T15:14:33Z</dcterms:created>
  <dcterms:modified xsi:type="dcterms:W3CDTF">2019-09-20T08:06:23Z</dcterms:modified>
</cp:coreProperties>
</file>