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LT\Originals_more_recent\Tabular_data\Info_level_B\Topic_Area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1" i="1" l="1"/>
  <c r="J21" i="1" s="1"/>
  <c r="AF20" i="1"/>
  <c r="AF19" i="1"/>
  <c r="AF18" i="1"/>
  <c r="AB18" i="1" s="1"/>
  <c r="AF17" i="1"/>
  <c r="AF16" i="1"/>
  <c r="Y16" i="1" s="1"/>
  <c r="AF15" i="1"/>
  <c r="J15" i="1" s="1"/>
  <c r="AF14" i="1"/>
  <c r="AF13" i="1"/>
  <c r="M13" i="1" s="1"/>
  <c r="AF12" i="1"/>
  <c r="AF11" i="1"/>
  <c r="AF10" i="1"/>
  <c r="AB10" i="1" s="1"/>
  <c r="AF9" i="1"/>
  <c r="AB9" i="1" s="1"/>
  <c r="AF8" i="1"/>
  <c r="Y8" i="1" s="1"/>
  <c r="AF7" i="1"/>
  <c r="J7" i="1" s="1"/>
  <c r="AF6" i="1"/>
  <c r="AE6" i="1" s="1"/>
  <c r="AG22" i="1"/>
  <c r="AB19" i="1"/>
  <c r="K21" i="1"/>
  <c r="K17" i="1"/>
  <c r="AE22" i="1"/>
  <c r="AE20" i="1"/>
  <c r="AE19" i="1"/>
  <c r="AE18" i="1"/>
  <c r="AE17" i="1"/>
  <c r="AE16" i="1"/>
  <c r="AE14" i="1"/>
  <c r="AE13" i="1"/>
  <c r="AE12" i="1"/>
  <c r="AE11" i="1"/>
  <c r="AE10" i="1"/>
  <c r="AE9" i="1"/>
  <c r="AE8" i="1"/>
  <c r="AB22" i="1"/>
  <c r="AB17" i="1"/>
  <c r="AB14" i="1"/>
  <c r="AB13" i="1"/>
  <c r="AB12" i="1"/>
  <c r="AB11" i="1"/>
  <c r="Y22" i="1"/>
  <c r="Y19" i="1"/>
  <c r="Y18" i="1"/>
  <c r="Y17" i="1"/>
  <c r="Y14" i="1"/>
  <c r="Y12" i="1"/>
  <c r="Y11" i="1"/>
  <c r="Y9" i="1"/>
  <c r="V22" i="1"/>
  <c r="V20" i="1"/>
  <c r="V19" i="1"/>
  <c r="V18" i="1"/>
  <c r="V17" i="1"/>
  <c r="V14" i="1"/>
  <c r="V12" i="1"/>
  <c r="V11" i="1"/>
  <c r="V9" i="1"/>
  <c r="V6" i="1"/>
  <c r="S22" i="1"/>
  <c r="S20" i="1"/>
  <c r="S19" i="1"/>
  <c r="S18" i="1"/>
  <c r="S17" i="1"/>
  <c r="S14" i="1"/>
  <c r="S13" i="1"/>
  <c r="S12" i="1"/>
  <c r="S11" i="1"/>
  <c r="S10" i="1"/>
  <c r="S9" i="1"/>
  <c r="S6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M22" i="1"/>
  <c r="M17" i="1"/>
  <c r="M14" i="1"/>
  <c r="M12" i="1"/>
  <c r="M11" i="1"/>
  <c r="M10" i="1"/>
  <c r="M9" i="1"/>
  <c r="M6" i="1"/>
  <c r="J22" i="1"/>
  <c r="J20" i="1"/>
  <c r="J19" i="1"/>
  <c r="J18" i="1"/>
  <c r="J17" i="1"/>
  <c r="J16" i="1"/>
  <c r="J14" i="1"/>
  <c r="J13" i="1"/>
  <c r="J12" i="1"/>
  <c r="J11" i="1"/>
  <c r="J10" i="1"/>
  <c r="J9" i="1"/>
  <c r="J8" i="1"/>
  <c r="J6" i="1"/>
  <c r="G22" i="1"/>
  <c r="G20" i="1"/>
  <c r="G19" i="1"/>
  <c r="G18" i="1"/>
  <c r="G17" i="1"/>
  <c r="G14" i="1"/>
  <c r="G12" i="1"/>
  <c r="G11" i="1"/>
  <c r="G10" i="1"/>
  <c r="G9" i="1"/>
  <c r="G6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29" i="1" s="1"/>
  <c r="AC6" i="1"/>
  <c r="Z21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29" i="1" s="1"/>
  <c r="N6" i="1"/>
  <c r="K16" i="1"/>
  <c r="K15" i="1"/>
  <c r="K14" i="1"/>
  <c r="K13" i="1"/>
  <c r="K12" i="1"/>
  <c r="K11" i="1"/>
  <c r="K29" i="1" s="1"/>
  <c r="K10" i="1"/>
  <c r="K9" i="1"/>
  <c r="K8" i="1"/>
  <c r="K7" i="1"/>
  <c r="K6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9" i="1" s="1"/>
  <c r="H6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B6" i="1"/>
  <c r="R29" i="1"/>
  <c r="Q29" i="1"/>
  <c r="AD29" i="1"/>
  <c r="AA29" i="1"/>
  <c r="Z29" i="1"/>
  <c r="X29" i="1"/>
  <c r="W29" i="1"/>
  <c r="U29" i="1"/>
  <c r="T29" i="1"/>
  <c r="O29" i="1"/>
  <c r="L29" i="1"/>
  <c r="I29" i="1"/>
  <c r="F29" i="1"/>
  <c r="E29" i="1"/>
  <c r="C29" i="1"/>
  <c r="B29" i="1"/>
  <c r="AD22" i="1"/>
  <c r="AA22" i="1"/>
  <c r="X22" i="1"/>
  <c r="U22" i="1"/>
  <c r="R22" i="1"/>
  <c r="O22" i="1"/>
  <c r="L22" i="1"/>
  <c r="I22" i="1"/>
  <c r="F22" i="1"/>
  <c r="C22" i="1"/>
  <c r="D22" i="1"/>
  <c r="AE7" i="1" l="1"/>
  <c r="AE15" i="1"/>
  <c r="M7" i="1"/>
  <c r="M15" i="1"/>
  <c r="AB21" i="1"/>
  <c r="AE21" i="1"/>
  <c r="M8" i="1"/>
  <c r="M16" i="1"/>
  <c r="V10" i="1"/>
  <c r="Y10" i="1"/>
  <c r="S21" i="1"/>
  <c r="G13" i="1"/>
  <c r="G21" i="1"/>
  <c r="P7" i="1"/>
  <c r="P15" i="1"/>
  <c r="V13" i="1"/>
  <c r="V21" i="1"/>
  <c r="Y13" i="1"/>
  <c r="AB7" i="1"/>
  <c r="AB15" i="1"/>
  <c r="AB8" i="1"/>
  <c r="AB16" i="1"/>
  <c r="M21" i="1"/>
  <c r="S15" i="1"/>
  <c r="G7" i="1"/>
  <c r="G15" i="1"/>
  <c r="S8" i="1"/>
  <c r="S16" i="1"/>
  <c r="V7" i="1"/>
  <c r="V15" i="1"/>
  <c r="Y7" i="1"/>
  <c r="Y15" i="1"/>
  <c r="S7" i="1"/>
  <c r="G8" i="1"/>
  <c r="G16" i="1"/>
  <c r="P10" i="1"/>
  <c r="V8" i="1"/>
  <c r="V16" i="1"/>
  <c r="Y6" i="1"/>
  <c r="AB6" i="1"/>
  <c r="P6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AH22" i="1" l="1"/>
  <c r="D20" i="1" l="1"/>
  <c r="D6" i="1"/>
  <c r="AH6" i="1" s="1"/>
  <c r="D19" i="1"/>
  <c r="AH19" i="1" s="1"/>
  <c r="D18" i="1"/>
  <c r="AH18" i="1" s="1"/>
  <c r="D21" i="1"/>
  <c r="D9" i="1"/>
  <c r="D12" i="1"/>
  <c r="D11" i="1"/>
  <c r="D7" i="1"/>
  <c r="D8" i="1"/>
  <c r="D15" i="1"/>
  <c r="D10" i="1"/>
  <c r="D17" i="1"/>
  <c r="D16" i="1"/>
  <c r="D13" i="1"/>
  <c r="D14" i="1"/>
  <c r="AH20" i="1" l="1"/>
  <c r="AH14" i="1"/>
  <c r="AH10" i="1"/>
  <c r="AH8" i="1"/>
  <c r="AH21" i="1"/>
  <c r="AH7" i="1"/>
  <c r="AH12" i="1"/>
  <c r="AH16" i="1"/>
  <c r="AH13" i="1"/>
  <c r="AH17" i="1"/>
  <c r="AH11" i="1"/>
  <c r="AH9" i="1"/>
  <c r="AH15" i="1"/>
</calcChain>
</file>

<file path=xl/sharedStrings.xml><?xml version="1.0" encoding="utf-8"?>
<sst xmlns="http://schemas.openxmlformats.org/spreadsheetml/2006/main" count="107" uniqueCount="62">
  <si>
    <t>–</t>
  </si>
  <si>
    <t>Source: NFI - 1 Report (1998-2002), Lithuanian State Forest Survey Service, http://www.amvmt.lt/index.php/nacionaline-misku-inventorizacija2/leidiniai/2003</t>
  </si>
  <si>
    <r>
      <t xml:space="preserve">Valstybinės reikšmės
</t>
    </r>
    <r>
      <rPr>
        <i/>
        <sz val="11"/>
        <color theme="1"/>
        <rFont val="Calibri"/>
        <family val="2"/>
        <scheme val="minor"/>
      </rPr>
      <t>State</t>
    </r>
  </si>
  <si>
    <r>
      <rPr>
        <sz val="11"/>
        <color theme="1"/>
        <rFont val="Calibri"/>
        <family val="2"/>
        <scheme val="minor"/>
      </rPr>
      <t>Privatūs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Private</t>
    </r>
  </si>
  <si>
    <r>
      <rPr>
        <sz val="11"/>
        <color theme="1"/>
        <rFont val="Calibri"/>
        <family val="2"/>
        <scheme val="minor"/>
      </rPr>
      <t>Skirti nuosavybei atkurti</t>
    </r>
    <r>
      <rPr>
        <i/>
        <sz val="11"/>
        <color theme="1"/>
        <rFont val="Calibri"/>
        <family val="2"/>
        <scheme val="minor"/>
      </rPr>
      <t xml:space="preserve">
For restitution</t>
    </r>
  </si>
  <si>
    <t>Value adding steps:</t>
  </si>
  <si>
    <t>Table formated</t>
  </si>
  <si>
    <t>Table Quality checked: Totals</t>
  </si>
  <si>
    <t>JRC value adding: 2019-12</t>
  </si>
  <si>
    <r>
      <t xml:space="preserve">Alytaus apskritis
</t>
    </r>
    <r>
      <rPr>
        <i/>
        <sz val="11"/>
        <color theme="1"/>
        <rFont val="Calibri"/>
        <family val="2"/>
        <scheme val="minor"/>
      </rPr>
      <t>Alytus county</t>
    </r>
  </si>
  <si>
    <r>
      <t xml:space="preserve">Kauno apskritis
</t>
    </r>
    <r>
      <rPr>
        <i/>
        <sz val="11"/>
        <color theme="1"/>
        <rFont val="Calibri"/>
        <family val="2"/>
        <scheme val="minor"/>
      </rPr>
      <t>Kaunas county</t>
    </r>
  </si>
  <si>
    <r>
      <t xml:space="preserve">Klaipėdos apskritis
</t>
    </r>
    <r>
      <rPr>
        <i/>
        <sz val="11"/>
        <color theme="1"/>
        <rFont val="Calibri"/>
        <family val="2"/>
        <scheme val="minor"/>
      </rPr>
      <t>Klaipėda county</t>
    </r>
  </si>
  <si>
    <r>
      <t xml:space="preserve">Marijampolės apskritis
</t>
    </r>
    <r>
      <rPr>
        <i/>
        <sz val="11"/>
        <color theme="1"/>
        <rFont val="Calibri"/>
        <family val="2"/>
        <scheme val="minor"/>
      </rPr>
      <t>Marijampolė county</t>
    </r>
  </si>
  <si>
    <r>
      <t xml:space="preserve">Panevežio apskritis
</t>
    </r>
    <r>
      <rPr>
        <i/>
        <sz val="11"/>
        <color theme="1"/>
        <rFont val="Calibri"/>
        <family val="2"/>
        <scheme val="minor"/>
      </rPr>
      <t>Panevėžys county</t>
    </r>
  </si>
  <si>
    <r>
      <t xml:space="preserve">Šiaulių apskritis
</t>
    </r>
    <r>
      <rPr>
        <i/>
        <sz val="11"/>
        <color theme="1"/>
        <rFont val="Calibri"/>
        <family val="2"/>
        <scheme val="minor"/>
      </rPr>
      <t>Šiauliai county</t>
    </r>
  </si>
  <si>
    <r>
      <t xml:space="preserve">Tauragės apskritis
</t>
    </r>
    <r>
      <rPr>
        <i/>
        <sz val="11"/>
        <color theme="1"/>
        <rFont val="Calibri"/>
        <family val="2"/>
        <scheme val="minor"/>
      </rPr>
      <t>Tauragė county</t>
    </r>
  </si>
  <si>
    <r>
      <t xml:space="preserve">Telšių apskritis
</t>
    </r>
    <r>
      <rPr>
        <i/>
        <sz val="11"/>
        <color theme="1"/>
        <rFont val="Calibri"/>
        <family val="2"/>
        <scheme val="minor"/>
      </rPr>
      <t>Telšiai county</t>
    </r>
  </si>
  <si>
    <r>
      <t xml:space="preserve">Utenos apskritis
</t>
    </r>
    <r>
      <rPr>
        <i/>
        <sz val="11"/>
        <color theme="1"/>
        <rFont val="Calibri"/>
        <family val="2"/>
        <scheme val="minor"/>
      </rPr>
      <t>Utena county</t>
    </r>
  </si>
  <si>
    <r>
      <t xml:space="preserve">Vilniaus apskritis
</t>
    </r>
    <r>
      <rPr>
        <i/>
        <sz val="11"/>
        <color theme="1"/>
        <rFont val="Calibri"/>
        <family val="2"/>
        <scheme val="minor"/>
      </rPr>
      <t>Vilnius county</t>
    </r>
  </si>
  <si>
    <r>
      <t xml:space="preserve">Iš viso, 1000 ha
</t>
    </r>
    <r>
      <rPr>
        <i/>
        <sz val="11"/>
        <color theme="1"/>
        <rFont val="Calibri"/>
        <family val="2"/>
        <scheme val="minor"/>
      </rPr>
      <t>Total, 1000 ha</t>
    </r>
  </si>
  <si>
    <r>
      <rPr>
        <b/>
        <sz val="10"/>
        <color theme="1"/>
        <rFont val="Calibri"/>
        <family val="2"/>
        <scheme val="minor"/>
      </rPr>
      <t>% pagal apskritis
pagal iš viso</t>
    </r>
    <r>
      <rPr>
        <i/>
        <sz val="10"/>
        <color theme="1"/>
        <rFont val="Calibri"/>
        <family val="2"/>
        <scheme val="minor"/>
      </rPr>
      <t xml:space="preserve">
% of each County of total
(horizontal %)</t>
    </r>
  </si>
  <si>
    <r>
      <rPr>
        <b/>
        <sz val="10"/>
        <color theme="1"/>
        <rFont val="Calibri"/>
        <family val="2"/>
        <scheme val="minor"/>
      </rPr>
      <t>Visų apskričių % suma</t>
    </r>
    <r>
      <rPr>
        <i/>
        <sz val="10"/>
        <color theme="1"/>
        <rFont val="Calibri"/>
        <family val="2"/>
        <scheme val="minor"/>
      </rPr>
      <t xml:space="preserve">
Sum of % of all Counties</t>
    </r>
  </si>
  <si>
    <t>Colums BW - BY added with 'Total of Mature Trees of Group III, IV' of all Counties for each Species and Ownership type with values calculated or as provided in theNFI-1 Report table 6.12, 2002 values.</t>
  </si>
  <si>
    <t>Colums BT - BV added with 'Total' of all Counties for each Species and Ownership type with values calculated or as provided in the NFI-1 Report table 6.5.</t>
  </si>
  <si>
    <r>
      <t xml:space="preserve">Colums with calculated % values 'of each Species of total (vertical)' and 'of each County of total (horizontal)' </t>
    </r>
    <r>
      <rPr>
        <i/>
        <sz val="10"/>
        <color rgb="FF000000"/>
        <rFont val="Calibri"/>
        <family val="2"/>
        <scheme val="minor"/>
      </rPr>
      <t>(in small italic font)</t>
    </r>
    <r>
      <rPr>
        <sz val="11"/>
        <color rgb="FF000000"/>
        <rFont val="Calibri"/>
        <family val="2"/>
        <scheme val="minor"/>
      </rPr>
      <t xml:space="preserve"> have been added for the ten Counties.</t>
    </r>
  </si>
  <si>
    <r>
      <t xml:space="preserve">Amžius, metais
</t>
    </r>
    <r>
      <rPr>
        <i/>
        <sz val="11"/>
        <color theme="1"/>
        <rFont val="Calibri"/>
        <family val="2"/>
        <scheme val="minor"/>
      </rPr>
      <t>Age classes, years</t>
    </r>
  </si>
  <si>
    <t>≤ 10</t>
  </si>
  <si>
    <t>11–20</t>
  </si>
  <si>
    <t>21–30</t>
  </si>
  <si>
    <t>31–40</t>
  </si>
  <si>
    <t>41–50</t>
  </si>
  <si>
    <t>51–60</t>
  </si>
  <si>
    <t>61–70</t>
  </si>
  <si>
    <t>71–80</t>
  </si>
  <si>
    <t>81–90</t>
  </si>
  <si>
    <t>91–100</t>
  </si>
  <si>
    <t>101–110</t>
  </si>
  <si>
    <t>111–120</t>
  </si>
  <si>
    <t>121–130</t>
  </si>
  <si>
    <t>131–140</t>
  </si>
  <si>
    <t>141–150</t>
  </si>
  <si>
    <t>≥ 151</t>
  </si>
  <si>
    <r>
      <rPr>
        <b/>
        <sz val="11"/>
        <color theme="1"/>
        <rFont val="Calibri"/>
        <family val="2"/>
        <scheme val="minor"/>
      </rPr>
      <t xml:space="preserve">Visi miškai
</t>
    </r>
    <r>
      <rPr>
        <i/>
        <sz val="11"/>
        <color theme="1"/>
        <rFont val="Calibri"/>
        <family val="2"/>
        <scheme val="minor"/>
      </rPr>
      <t>All forests</t>
    </r>
  </si>
  <si>
    <r>
      <t xml:space="preserve">Iš viso, 1000 ha / in %
</t>
    </r>
    <r>
      <rPr>
        <i/>
        <sz val="11"/>
        <color theme="1"/>
        <rFont val="Calibri"/>
        <family val="2"/>
        <scheme val="minor"/>
      </rPr>
      <t>Total, 1000 ha / in %</t>
    </r>
  </si>
  <si>
    <r>
      <t xml:space="preserve">Vidutines / Iš viso
Mean / </t>
    </r>
    <r>
      <rPr>
        <i/>
        <sz val="11"/>
        <color theme="1"/>
        <rFont val="Calibri"/>
        <family val="2"/>
        <scheme val="minor"/>
      </rPr>
      <t xml:space="preserve">Total </t>
    </r>
    <r>
      <rPr>
        <i/>
        <sz val="8"/>
        <color theme="1"/>
        <rFont val="Calibri"/>
        <family val="2"/>
        <scheme val="minor"/>
      </rPr>
      <t>(calculated. For 'Total' as of table 6.5 and for 'Mature trees goups III, IV' as of table 6.12, 2002 values)</t>
    </r>
  </si>
  <si>
    <r>
      <t xml:space="preserve">Iš viso, 1000 ha
</t>
    </r>
    <r>
      <rPr>
        <i/>
        <sz val="10"/>
        <color theme="1"/>
        <rFont val="Calibri"/>
        <family val="2"/>
        <scheme val="minor"/>
      </rPr>
      <t>Total, 1000 ha</t>
    </r>
  </si>
  <si>
    <r>
      <t>Dėmesio: pateiktos vertės yra vidutinis amžius (o ne procentas nuo atsiradimo) /</t>
    </r>
    <r>
      <rPr>
        <i/>
        <sz val="20"/>
        <color theme="1"/>
        <rFont val="Calibri"/>
        <family val="2"/>
        <scheme val="minor"/>
      </rPr>
      <t xml:space="preserve"> Attention: the values provided are the Mean Age (and not percent of occurrence)</t>
    </r>
  </si>
  <si>
    <r>
      <t xml:space="preserve">NFI - 1 Report (1998-2002): lentele / </t>
    </r>
    <r>
      <rPr>
        <b/>
        <i/>
        <sz val="11"/>
        <color theme="1"/>
        <rFont val="Calibri"/>
        <family val="2"/>
        <scheme val="minor"/>
      </rPr>
      <t>table</t>
    </r>
    <r>
      <rPr>
        <b/>
        <sz val="11"/>
        <color theme="1"/>
        <rFont val="Calibri"/>
        <family val="2"/>
        <scheme val="minor"/>
      </rPr>
      <t xml:space="preserve"> 6.45</t>
    </r>
  </si>
  <si>
    <t>Medynų plotai pagal vyraujančios medžių rūšies amžių ir apskritis visuose miškuose</t>
  </si>
  <si>
    <r>
      <rPr>
        <b/>
        <sz val="11"/>
        <color theme="1"/>
        <rFont val="Calibri"/>
        <family val="2"/>
        <scheme val="minor"/>
      </rPr>
      <t>% pagal rūšis pagal iš viso</t>
    </r>
    <r>
      <rPr>
        <sz val="11"/>
        <color theme="1"/>
        <rFont val="Calibri"/>
        <family val="2"/>
        <scheme val="minor"/>
      </rPr>
      <t xml:space="preserve">
% of each Age-Class of total
(vertical %)</t>
    </r>
  </si>
  <si>
    <t>Forest Stands Area by Tree-Age-classes by the ten Lithuanian Counties (NUTS 3 level) AND Mean Tree-Age of all Forest and by Ownership by County</t>
  </si>
  <si>
    <r>
      <t xml:space="preserve">Alytaus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</si>
  <si>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Kauno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</si>
  <si>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Klaipėdos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</si>
  <si>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Marijampolės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</si>
  <si>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Panevežio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</si>
  <si>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Šiaulių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</si>
  <si>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Tauragės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</si>
  <si>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Telšių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</si>
  <si>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Utenos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</si>
  <si>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Vilniaus
Vidutinis amžius
</t>
    </r>
    <r>
      <rPr>
        <i/>
        <sz val="11"/>
        <color theme="1"/>
        <rFont val="Calibri"/>
        <family val="2"/>
        <scheme val="minor"/>
      </rPr>
      <t>Tree Mean age</t>
    </r>
  </si>
  <si>
    <r>
      <t xml:space="preserve">Vidutinis amžius
</t>
    </r>
    <r>
      <rPr>
        <i/>
        <sz val="11"/>
        <color theme="1"/>
        <rFont val="Calibri"/>
        <family val="2"/>
        <scheme val="minor"/>
      </rPr>
      <t>Overall Tree Mean 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</si>
</sst>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Border="0" applyAlignment="0"/>
    <xf numFmtId="9" fontId="10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ill="1" applyBorder="1" applyAlignment="1"/>
    <xf numFmtId="0" fontId="5" fillId="0" borderId="0" xfId="1" applyFont="1" applyFill="1" applyBorder="1" applyProtection="1"/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13" xfId="0" applyFont="1" applyBorder="1" applyAlignment="1">
      <alignment horizontal="left" wrapText="1"/>
    </xf>
    <xf numFmtId="0" fontId="0" fillId="0" borderId="16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2" fillId="0" borderId="10" xfId="0" applyFont="1" applyBorder="1" applyAlignment="1"/>
    <xf numFmtId="0" fontId="1" fillId="0" borderId="0" xfId="0" applyFont="1" applyBorder="1" applyAlignment="1">
      <alignment horizontal="left" wrapText="1"/>
    </xf>
    <xf numFmtId="164" fontId="0" fillId="0" borderId="5" xfId="0" applyNumberFormat="1" applyFont="1" applyBorder="1" applyAlignment="1">
      <alignment horizontal="right" wrapText="1"/>
    </xf>
    <xf numFmtId="164" fontId="0" fillId="0" borderId="21" xfId="0" applyNumberFormat="1" applyFont="1" applyBorder="1" applyAlignment="1">
      <alignment horizontal="right" wrapText="1"/>
    </xf>
    <xf numFmtId="164" fontId="0" fillId="0" borderId="4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164" fontId="0" fillId="0" borderId="0" xfId="0" applyNumberForma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2" fillId="0" borderId="9" xfId="0" applyFont="1" applyBorder="1" applyAlignment="1"/>
    <xf numFmtId="0" fontId="1" fillId="0" borderId="8" xfId="0" applyFont="1" applyBorder="1" applyAlignment="1">
      <alignment horizontal="left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9" fillId="0" borderId="10" xfId="0" applyFont="1" applyBorder="1" applyAlignment="1"/>
    <xf numFmtId="164" fontId="11" fillId="0" borderId="0" xfId="0" applyNumberFormat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165" fontId="9" fillId="3" borderId="25" xfId="2" applyNumberFormat="1" applyFont="1" applyFill="1" applyBorder="1" applyAlignment="1">
      <alignment horizontal="right" wrapText="1"/>
    </xf>
    <xf numFmtId="165" fontId="9" fillId="3" borderId="18" xfId="2" applyNumberFormat="1" applyFont="1" applyFill="1" applyBorder="1" applyAlignment="1">
      <alignment horizontal="right" wrapText="1"/>
    </xf>
    <xf numFmtId="164" fontId="9" fillId="3" borderId="18" xfId="0" applyNumberFormat="1" applyFont="1" applyFill="1" applyBorder="1" applyAlignment="1">
      <alignment horizontal="right" wrapText="1"/>
    </xf>
    <xf numFmtId="165" fontId="9" fillId="3" borderId="19" xfId="2" applyNumberFormat="1" applyFont="1" applyFill="1" applyBorder="1" applyAlignment="1">
      <alignment horizontal="right" wrapText="1"/>
    </xf>
    <xf numFmtId="165" fontId="9" fillId="0" borderId="25" xfId="2" applyNumberFormat="1" applyFont="1" applyBorder="1" applyAlignment="1">
      <alignment horizontal="right" wrapText="1"/>
    </xf>
    <xf numFmtId="165" fontId="9" fillId="0" borderId="18" xfId="2" applyNumberFormat="1" applyFont="1" applyBorder="1" applyAlignment="1">
      <alignment horizontal="right" wrapText="1"/>
    </xf>
    <xf numFmtId="164" fontId="9" fillId="0" borderId="18" xfId="0" applyNumberFormat="1" applyFont="1" applyBorder="1" applyAlignment="1">
      <alignment horizontal="right" wrapText="1"/>
    </xf>
    <xf numFmtId="165" fontId="9" fillId="0" borderId="19" xfId="2" applyNumberFormat="1" applyFont="1" applyBorder="1" applyAlignment="1">
      <alignment horizontal="right" wrapText="1"/>
    </xf>
    <xf numFmtId="0" fontId="1" fillId="0" borderId="22" xfId="0" applyFont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top" wrapText="1"/>
    </xf>
    <xf numFmtId="165" fontId="8" fillId="2" borderId="17" xfId="2" applyNumberFormat="1" applyFont="1" applyFill="1" applyBorder="1" applyAlignment="1">
      <alignment horizontal="right" wrapText="1"/>
    </xf>
    <xf numFmtId="165" fontId="8" fillId="2" borderId="2" xfId="2" applyNumberFormat="1" applyFont="1" applyFill="1" applyBorder="1" applyAlignment="1">
      <alignment horizontal="right" wrapText="1"/>
    </xf>
    <xf numFmtId="0" fontId="9" fillId="2" borderId="24" xfId="0" applyFont="1" applyFill="1" applyBorder="1" applyAlignment="1">
      <alignment horizontal="center" vertical="top" wrapText="1"/>
    </xf>
    <xf numFmtId="0" fontId="0" fillId="0" borderId="30" xfId="0" applyFont="1" applyBorder="1" applyAlignment="1">
      <alignment horizontal="left" wrapText="1"/>
    </xf>
    <xf numFmtId="165" fontId="9" fillId="3" borderId="32" xfId="2" applyNumberFormat="1" applyFont="1" applyFill="1" applyBorder="1" applyAlignment="1">
      <alignment horizontal="right" wrapText="1"/>
    </xf>
    <xf numFmtId="164" fontId="0" fillId="0" borderId="20" xfId="0" applyNumberFormat="1" applyFont="1" applyBorder="1" applyAlignment="1">
      <alignment horizontal="right" wrapText="1"/>
    </xf>
    <xf numFmtId="165" fontId="9" fillId="0" borderId="32" xfId="2" applyNumberFormat="1" applyFont="1" applyBorder="1" applyAlignment="1">
      <alignment horizontal="right" wrapText="1"/>
    </xf>
    <xf numFmtId="165" fontId="8" fillId="2" borderId="33" xfId="2" applyNumberFormat="1" applyFont="1" applyFill="1" applyBorder="1" applyAlignment="1">
      <alignment horizontal="right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0" fillId="3" borderId="23" xfId="0" applyFont="1" applyFill="1" applyBorder="1" applyAlignment="1">
      <alignment horizontal="center" vertical="top" wrapText="1"/>
    </xf>
    <xf numFmtId="164" fontId="10" fillId="3" borderId="11" xfId="2" applyNumberFormat="1" applyFont="1" applyFill="1" applyBorder="1" applyAlignment="1">
      <alignment horizontal="right" wrapText="1"/>
    </xf>
    <xf numFmtId="164" fontId="10" fillId="3" borderId="3" xfId="2" applyNumberFormat="1" applyFont="1" applyFill="1" applyBorder="1" applyAlignment="1">
      <alignment horizontal="right" wrapText="1"/>
    </xf>
    <xf numFmtId="164" fontId="0" fillId="3" borderId="3" xfId="0" applyNumberFormat="1" applyFont="1" applyFill="1" applyBorder="1" applyAlignment="1">
      <alignment horizontal="right" wrapText="1"/>
    </xf>
    <xf numFmtId="164" fontId="10" fillId="3" borderId="31" xfId="2" applyNumberFormat="1" applyFont="1" applyFill="1" applyBorder="1" applyAlignment="1">
      <alignment horizontal="right" wrapText="1"/>
    </xf>
    <xf numFmtId="164" fontId="10" fillId="3" borderId="1" xfId="2" applyNumberFormat="1" applyFont="1" applyFill="1" applyBorder="1" applyAlignment="1">
      <alignment horizontal="right" wrapText="1"/>
    </xf>
    <xf numFmtId="0" fontId="0" fillId="0" borderId="23" xfId="0" applyFont="1" applyBorder="1" applyAlignment="1">
      <alignment horizontal="center" vertical="top" wrapText="1"/>
    </xf>
    <xf numFmtId="164" fontId="10" fillId="0" borderId="11" xfId="2" applyNumberFormat="1" applyFont="1" applyFill="1" applyBorder="1" applyAlignment="1">
      <alignment horizontal="right" wrapText="1"/>
    </xf>
    <xf numFmtId="164" fontId="10" fillId="0" borderId="3" xfId="2" applyNumberFormat="1" applyFont="1" applyFill="1" applyBorder="1" applyAlignment="1">
      <alignment horizontal="right" wrapText="1"/>
    </xf>
    <xf numFmtId="164" fontId="0" fillId="0" borderId="3" xfId="0" applyNumberFormat="1" applyFont="1" applyFill="1" applyBorder="1" applyAlignment="1">
      <alignment horizontal="right" wrapText="1"/>
    </xf>
    <xf numFmtId="164" fontId="10" fillId="0" borderId="31" xfId="2" applyNumberFormat="1" applyFont="1" applyFill="1" applyBorder="1" applyAlignment="1">
      <alignment horizontal="right" wrapText="1"/>
    </xf>
    <xf numFmtId="164" fontId="10" fillId="0" borderId="1" xfId="2" applyNumberFormat="1" applyFont="1" applyFill="1" applyBorder="1" applyAlignment="1">
      <alignment horizontal="right" wrapText="1"/>
    </xf>
    <xf numFmtId="0" fontId="0" fillId="2" borderId="23" xfId="0" applyFont="1" applyFill="1" applyBorder="1" applyAlignment="1">
      <alignment horizontal="center" vertical="top" wrapText="1"/>
    </xf>
    <xf numFmtId="164" fontId="10" fillId="2" borderId="11" xfId="2" applyNumberFormat="1" applyFont="1" applyFill="1" applyBorder="1" applyAlignment="1">
      <alignment horizontal="right" wrapText="1"/>
    </xf>
    <xf numFmtId="164" fontId="10" fillId="2" borderId="3" xfId="2" applyNumberFormat="1" applyFont="1" applyFill="1" applyBorder="1" applyAlignment="1">
      <alignment horizontal="right" wrapText="1"/>
    </xf>
    <xf numFmtId="164" fontId="0" fillId="2" borderId="3" xfId="0" applyNumberFormat="1" applyFont="1" applyFill="1" applyBorder="1" applyAlignment="1">
      <alignment horizontal="right" wrapText="1"/>
    </xf>
    <xf numFmtId="164" fontId="10" fillId="2" borderId="31" xfId="2" applyNumberFormat="1" applyFont="1" applyFill="1" applyBorder="1" applyAlignment="1">
      <alignment horizontal="right" wrapText="1"/>
    </xf>
    <xf numFmtId="164" fontId="10" fillId="2" borderId="1" xfId="2" applyNumberFormat="1" applyFont="1" applyFill="1" applyBorder="1" applyAlignment="1">
      <alignment horizontal="right" wrapText="1"/>
    </xf>
    <xf numFmtId="0" fontId="9" fillId="3" borderId="34" xfId="0" applyFont="1" applyFill="1" applyBorder="1" applyAlignment="1">
      <alignment horizontal="center" vertical="top" wrapText="1"/>
    </xf>
    <xf numFmtId="165" fontId="9" fillId="3" borderId="35" xfId="2" applyNumberFormat="1" applyFont="1" applyFill="1" applyBorder="1" applyAlignment="1">
      <alignment horizontal="right" wrapText="1"/>
    </xf>
    <xf numFmtId="165" fontId="9" fillId="3" borderId="36" xfId="2" applyNumberFormat="1" applyFont="1" applyFill="1" applyBorder="1" applyAlignment="1">
      <alignment horizontal="right" wrapText="1"/>
    </xf>
    <xf numFmtId="164" fontId="9" fillId="3" borderId="36" xfId="0" applyNumberFormat="1" applyFont="1" applyFill="1" applyBorder="1" applyAlignment="1">
      <alignment horizontal="right" wrapText="1"/>
    </xf>
    <xf numFmtId="165" fontId="9" fillId="3" borderId="37" xfId="2" applyNumberFormat="1" applyFont="1" applyFill="1" applyBorder="1" applyAlignment="1">
      <alignment horizontal="right" wrapText="1"/>
    </xf>
    <xf numFmtId="165" fontId="9" fillId="3" borderId="38" xfId="2" applyNumberFormat="1" applyFont="1" applyFill="1" applyBorder="1" applyAlignment="1">
      <alignment horizontal="right" wrapText="1"/>
    </xf>
    <xf numFmtId="0" fontId="8" fillId="2" borderId="22" xfId="0" applyFont="1" applyFill="1" applyBorder="1" applyAlignment="1">
      <alignment horizontal="center" vertical="top" wrapText="1"/>
    </xf>
    <xf numFmtId="164" fontId="8" fillId="2" borderId="20" xfId="0" applyNumberFormat="1" applyFont="1" applyFill="1" applyBorder="1" applyAlignment="1">
      <alignment horizontal="right" wrapText="1"/>
    </xf>
    <xf numFmtId="164" fontId="8" fillId="2" borderId="5" xfId="0" applyNumberFormat="1" applyFont="1" applyFill="1" applyBorder="1" applyAlignment="1">
      <alignment horizontal="right" wrapText="1"/>
    </xf>
    <xf numFmtId="164" fontId="8" fillId="2" borderId="21" xfId="0" applyNumberFormat="1" applyFont="1" applyFill="1" applyBorder="1" applyAlignment="1">
      <alignment horizontal="right" wrapText="1"/>
    </xf>
    <xf numFmtId="0" fontId="8" fillId="0" borderId="23" xfId="0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right" wrapText="1"/>
    </xf>
    <xf numFmtId="164" fontId="9" fillId="0" borderId="3" xfId="0" applyNumberFormat="1" applyFont="1" applyBorder="1" applyAlignment="1">
      <alignment horizontal="right" wrapText="1"/>
    </xf>
    <xf numFmtId="164" fontId="9" fillId="0" borderId="31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0" fontId="8" fillId="3" borderId="22" xfId="0" applyFont="1" applyFill="1" applyBorder="1" applyAlignment="1">
      <alignment horizontal="center" vertical="top" wrapText="1"/>
    </xf>
    <xf numFmtId="164" fontId="9" fillId="3" borderId="4" xfId="0" applyNumberFormat="1" applyFont="1" applyFill="1" applyBorder="1" applyAlignment="1">
      <alignment horizontal="right" wrapText="1"/>
    </xf>
    <xf numFmtId="164" fontId="9" fillId="3" borderId="5" xfId="0" applyNumberFormat="1" applyFont="1" applyFill="1" applyBorder="1" applyAlignment="1">
      <alignment horizontal="right" wrapText="1"/>
    </xf>
    <xf numFmtId="164" fontId="9" fillId="3" borderId="20" xfId="0" applyNumberFormat="1" applyFont="1" applyFill="1" applyBorder="1" applyAlignment="1">
      <alignment horizontal="right" wrapText="1"/>
    </xf>
    <xf numFmtId="164" fontId="9" fillId="3" borderId="21" xfId="0" applyNumberFormat="1" applyFont="1" applyFill="1" applyBorder="1" applyAlignment="1">
      <alignment horizontal="right" wrapText="1"/>
    </xf>
    <xf numFmtId="0" fontId="8" fillId="0" borderId="22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wrapText="1"/>
    </xf>
    <xf numFmtId="164" fontId="9" fillId="0" borderId="5" xfId="0" applyNumberFormat="1" applyFont="1" applyBorder="1" applyAlignment="1">
      <alignment horizontal="right" wrapText="1"/>
    </xf>
    <xf numFmtId="164" fontId="9" fillId="0" borderId="20" xfId="0" applyNumberFormat="1" applyFont="1" applyBorder="1" applyAlignment="1">
      <alignment horizontal="right" wrapText="1"/>
    </xf>
    <xf numFmtId="164" fontId="9" fillId="0" borderId="21" xfId="0" applyNumberFormat="1" applyFont="1" applyBorder="1" applyAlignment="1">
      <alignment horizontal="right" wrapText="1"/>
    </xf>
    <xf numFmtId="0" fontId="15" fillId="0" borderId="0" xfId="0" applyFont="1" applyFill="1" applyBorder="1" applyAlignment="1">
      <alignment horizontal="left" wrapText="1"/>
    </xf>
    <xf numFmtId="0" fontId="1" fillId="3" borderId="39" xfId="0" applyFont="1" applyFill="1" applyBorder="1" applyAlignment="1">
      <alignment horizontal="center" wrapText="1"/>
    </xf>
    <xf numFmtId="0" fontId="0" fillId="0" borderId="39" xfId="0" applyFont="1" applyBorder="1" applyAlignment="1">
      <alignment horizontal="left" wrapText="1"/>
    </xf>
    <xf numFmtId="0" fontId="0" fillId="0" borderId="39" xfId="0" applyFont="1" applyBorder="1" applyAlignment="1">
      <alignment horizontal="right" wrapText="1"/>
    </xf>
    <xf numFmtId="0" fontId="3" fillId="0" borderId="39" xfId="0" applyFont="1" applyBorder="1" applyAlignment="1">
      <alignment horizontal="right" wrapText="1"/>
    </xf>
    <xf numFmtId="0" fontId="2" fillId="0" borderId="39" xfId="0" applyFont="1" applyBorder="1" applyAlignment="1">
      <alignment horizontal="right" wrapText="1"/>
    </xf>
    <xf numFmtId="165" fontId="9" fillId="0" borderId="0" xfId="2" applyNumberFormat="1" applyFont="1" applyFill="1" applyBorder="1" applyAlignment="1">
      <alignment horizontal="right" wrapText="1"/>
    </xf>
    <xf numFmtId="164" fontId="0" fillId="0" borderId="0" xfId="0" applyNumberFormat="1" applyFont="1" applyFill="1" applyBorder="1" applyAlignment="1">
      <alignment horizontal="right" wrapText="1"/>
    </xf>
    <xf numFmtId="0" fontId="1" fillId="0" borderId="39" xfId="0" applyFont="1" applyFill="1" applyBorder="1" applyAlignment="1">
      <alignment horizontal="center" wrapText="1"/>
    </xf>
    <xf numFmtId="164" fontId="8" fillId="3" borderId="39" xfId="2" applyNumberFormat="1" applyFont="1" applyFill="1" applyBorder="1" applyAlignment="1">
      <alignment horizontal="right" wrapText="1"/>
    </xf>
    <xf numFmtId="164" fontId="8" fillId="0" borderId="39" xfId="2" applyNumberFormat="1" applyFont="1" applyFill="1" applyBorder="1" applyAlignment="1">
      <alignment horizontal="right" wrapText="1"/>
    </xf>
    <xf numFmtId="0" fontId="1" fillId="2" borderId="39" xfId="0" applyFont="1" applyFill="1" applyBorder="1" applyAlignment="1">
      <alignment horizontal="center" wrapText="1"/>
    </xf>
    <xf numFmtId="164" fontId="8" fillId="2" borderId="39" xfId="2" applyNumberFormat="1" applyFont="1" applyFill="1" applyBorder="1" applyAlignment="1">
      <alignment horizontal="right" wrapText="1"/>
    </xf>
    <xf numFmtId="1" fontId="8" fillId="3" borderId="39" xfId="2" applyNumberFormat="1" applyFont="1" applyFill="1" applyBorder="1" applyAlignment="1">
      <alignment horizontal="center" wrapText="1"/>
    </xf>
    <xf numFmtId="1" fontId="9" fillId="0" borderId="0" xfId="2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 applyAlignment="1">
      <alignment horizontal="center" wrapText="1"/>
    </xf>
    <xf numFmtId="1" fontId="8" fillId="0" borderId="39" xfId="2" applyNumberFormat="1" applyFont="1" applyFill="1" applyBorder="1" applyAlignment="1">
      <alignment horizontal="center" wrapText="1"/>
    </xf>
    <xf numFmtId="0" fontId="1" fillId="0" borderId="22" xfId="0" applyFont="1" applyBorder="1" applyAlignment="1">
      <alignment wrapText="1"/>
    </xf>
    <xf numFmtId="164" fontId="1" fillId="3" borderId="22" xfId="0" applyNumberFormat="1" applyFont="1" applyFill="1" applyBorder="1" applyAlignment="1">
      <alignment horizontal="right" wrapText="1"/>
    </xf>
    <xf numFmtId="164" fontId="1" fillId="3" borderId="23" xfId="2" applyNumberFormat="1" applyFont="1" applyFill="1" applyBorder="1" applyAlignment="1">
      <alignment horizontal="right" wrapText="1"/>
    </xf>
    <xf numFmtId="165" fontId="8" fillId="3" borderId="26" xfId="2" applyNumberFormat="1" applyFont="1" applyFill="1" applyBorder="1" applyAlignment="1">
      <alignment horizontal="right" wrapText="1"/>
    </xf>
    <xf numFmtId="164" fontId="1" fillId="0" borderId="22" xfId="0" applyNumberFormat="1" applyFont="1" applyBorder="1" applyAlignment="1">
      <alignment horizontal="right" wrapText="1"/>
    </xf>
    <xf numFmtId="164" fontId="1" fillId="0" borderId="23" xfId="2" applyNumberFormat="1" applyFont="1" applyFill="1" applyBorder="1" applyAlignment="1">
      <alignment horizontal="right" wrapText="1"/>
    </xf>
    <xf numFmtId="165" fontId="8" fillId="0" borderId="26" xfId="2" applyNumberFormat="1" applyFont="1" applyBorder="1" applyAlignment="1">
      <alignment horizontal="right" wrapText="1"/>
    </xf>
    <xf numFmtId="165" fontId="8" fillId="3" borderId="34" xfId="2" applyNumberFormat="1" applyFont="1" applyFill="1" applyBorder="1" applyAlignment="1">
      <alignment horizontal="right" wrapText="1"/>
    </xf>
    <xf numFmtId="164" fontId="1" fillId="0" borderId="23" xfId="0" applyNumberFormat="1" applyFont="1" applyBorder="1" applyAlignment="1">
      <alignment horizontal="right" wrapText="1"/>
    </xf>
    <xf numFmtId="164" fontId="1" fillId="2" borderId="22" xfId="0" applyNumberFormat="1" applyFont="1" applyFill="1" applyBorder="1" applyAlignment="1">
      <alignment horizontal="right" wrapText="1"/>
    </xf>
    <xf numFmtId="164" fontId="1" fillId="2" borderId="23" xfId="2" applyNumberFormat="1" applyFont="1" applyFill="1" applyBorder="1" applyAlignment="1">
      <alignment horizontal="right" wrapText="1"/>
    </xf>
    <xf numFmtId="165" fontId="8" fillId="2" borderId="40" xfId="2" applyNumberFormat="1" applyFont="1" applyFill="1" applyBorder="1" applyAlignment="1">
      <alignment horizontal="right" wrapText="1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35.7109375" style="4" customWidth="1"/>
    <col min="2" max="2" width="15.7109375" style="4" customWidth="1"/>
    <col min="3" max="4" width="15.7109375" style="28" customWidth="1"/>
    <col min="5" max="5" width="15.7109375" style="4" customWidth="1"/>
    <col min="6" max="7" width="15.7109375" style="28" customWidth="1"/>
    <col min="8" max="8" width="15.7109375" style="4" customWidth="1"/>
    <col min="9" max="10" width="15.7109375" style="28" customWidth="1"/>
    <col min="11" max="11" width="15.7109375" style="4" customWidth="1"/>
    <col min="12" max="13" width="15.7109375" style="28" customWidth="1"/>
    <col min="14" max="14" width="15.7109375" style="4" customWidth="1"/>
    <col min="15" max="16" width="15.7109375" style="28" customWidth="1"/>
    <col min="17" max="17" width="15.7109375" style="4" customWidth="1"/>
    <col min="18" max="19" width="15.7109375" style="28" customWidth="1"/>
    <col min="20" max="20" width="15.7109375" style="4" customWidth="1"/>
    <col min="21" max="22" width="15.7109375" style="28" customWidth="1"/>
    <col min="23" max="23" width="15.7109375" style="4" customWidth="1"/>
    <col min="24" max="25" width="15.7109375" style="28" customWidth="1"/>
    <col min="26" max="26" width="15.7109375" style="4" customWidth="1"/>
    <col min="27" max="28" width="15.7109375" style="28" customWidth="1"/>
    <col min="29" max="29" width="15.7109375" style="4" customWidth="1"/>
    <col min="30" max="31" width="15.7109375" style="28" customWidth="1"/>
    <col min="32" max="32" width="15.7109375" style="4" customWidth="1"/>
    <col min="33" max="34" width="15.7109375" style="28" customWidth="1"/>
    <col min="35" max="36" width="22.7109375" style="4" customWidth="1"/>
    <col min="37" max="47" width="6.28515625" style="4" customWidth="1"/>
    <col min="48" max="16384" width="9.140625" style="4"/>
  </cols>
  <sheetData>
    <row r="1" spans="1:44" x14ac:dyDescent="0.25">
      <c r="A1" s="6" t="s">
        <v>47</v>
      </c>
      <c r="B1" s="7"/>
      <c r="C1" s="24"/>
      <c r="D1" s="24"/>
      <c r="E1" s="7"/>
      <c r="F1" s="24"/>
      <c r="G1" s="24"/>
      <c r="H1" s="7"/>
      <c r="I1" s="24"/>
      <c r="J1" s="24"/>
      <c r="K1" s="7"/>
      <c r="L1" s="24"/>
      <c r="M1" s="24"/>
      <c r="N1" s="7"/>
      <c r="O1" s="24"/>
      <c r="P1" s="24"/>
      <c r="Q1" s="7"/>
      <c r="R1" s="24"/>
      <c r="S1" s="24"/>
      <c r="T1" s="7"/>
      <c r="U1" s="24"/>
      <c r="V1" s="24"/>
      <c r="W1" s="7"/>
      <c r="X1" s="24"/>
      <c r="Y1" s="24"/>
      <c r="Z1" s="7"/>
      <c r="AA1" s="24"/>
      <c r="AB1" s="24"/>
      <c r="AC1" s="7"/>
      <c r="AD1" s="24"/>
      <c r="AE1" s="24"/>
      <c r="AF1" s="7"/>
      <c r="AG1" s="24"/>
      <c r="AH1" s="24"/>
      <c r="AI1" s="18"/>
      <c r="AJ1" s="18"/>
    </row>
    <row r="2" spans="1:44" ht="15" customHeight="1" x14ac:dyDescent="0.25">
      <c r="A2" s="23" t="s">
        <v>48</v>
      </c>
      <c r="B2" s="21"/>
      <c r="C2" s="25"/>
      <c r="D2" s="25"/>
      <c r="E2" s="21"/>
      <c r="F2" s="25"/>
      <c r="G2" s="25"/>
      <c r="H2" s="21"/>
      <c r="I2" s="25"/>
      <c r="J2" s="25"/>
      <c r="K2" s="21"/>
      <c r="L2" s="25"/>
      <c r="M2" s="25"/>
      <c r="N2" s="21"/>
      <c r="O2" s="25"/>
      <c r="P2" s="25"/>
      <c r="Q2" s="21"/>
      <c r="R2" s="25"/>
      <c r="S2" s="25"/>
      <c r="T2" s="21"/>
      <c r="U2" s="25"/>
      <c r="V2" s="25"/>
      <c r="W2" s="21"/>
      <c r="X2" s="25"/>
      <c r="Y2" s="25"/>
      <c r="Z2" s="21"/>
      <c r="AA2" s="25"/>
      <c r="AB2" s="25"/>
      <c r="AC2" s="21"/>
      <c r="AD2" s="25"/>
      <c r="AE2" s="25"/>
      <c r="AF2" s="12"/>
      <c r="AG2" s="29"/>
      <c r="AH2" s="29"/>
      <c r="AI2" s="12"/>
      <c r="AJ2" s="12"/>
    </row>
    <row r="3" spans="1:44" ht="15.75" thickBot="1" x14ac:dyDescent="0.3">
      <c r="A3" s="22" t="s">
        <v>50</v>
      </c>
      <c r="B3" s="11"/>
      <c r="C3" s="26"/>
      <c r="D3" s="26"/>
      <c r="E3" s="11"/>
      <c r="F3" s="26"/>
      <c r="G3" s="26"/>
      <c r="H3" s="11"/>
      <c r="I3" s="26"/>
      <c r="J3" s="26"/>
      <c r="K3" s="11"/>
      <c r="L3" s="26"/>
      <c r="M3" s="26"/>
      <c r="N3" s="11"/>
      <c r="O3" s="26"/>
      <c r="P3" s="26"/>
      <c r="Q3" s="11"/>
      <c r="R3" s="26"/>
      <c r="S3" s="26"/>
      <c r="T3" s="11"/>
      <c r="U3" s="26"/>
      <c r="V3" s="26"/>
      <c r="W3" s="11"/>
      <c r="X3" s="26"/>
      <c r="Y3" s="26"/>
      <c r="Z3" s="11"/>
      <c r="AA3" s="26"/>
      <c r="AB3" s="26"/>
      <c r="AC3" s="11"/>
      <c r="AD3" s="26"/>
      <c r="AE3" s="26"/>
      <c r="AF3" s="19"/>
      <c r="AG3" s="30"/>
      <c r="AH3" s="30"/>
      <c r="AI3" s="19"/>
      <c r="AJ3" s="19"/>
    </row>
    <row r="4" spans="1:44" ht="34.5" customHeight="1" thickBot="1" x14ac:dyDescent="0.3">
      <c r="A4" s="50" t="s">
        <v>25</v>
      </c>
      <c r="B4" s="55" t="s">
        <v>9</v>
      </c>
      <c r="C4" s="56"/>
      <c r="D4" s="56"/>
      <c r="E4" s="57" t="s">
        <v>10</v>
      </c>
      <c r="F4" s="58"/>
      <c r="G4" s="58"/>
      <c r="H4" s="55" t="s">
        <v>11</v>
      </c>
      <c r="I4" s="56"/>
      <c r="J4" s="56"/>
      <c r="K4" s="57" t="s">
        <v>12</v>
      </c>
      <c r="L4" s="58"/>
      <c r="M4" s="58"/>
      <c r="N4" s="55" t="s">
        <v>13</v>
      </c>
      <c r="O4" s="56"/>
      <c r="P4" s="56"/>
      <c r="Q4" s="57" t="s">
        <v>14</v>
      </c>
      <c r="R4" s="58"/>
      <c r="S4" s="58"/>
      <c r="T4" s="55" t="s">
        <v>15</v>
      </c>
      <c r="U4" s="56"/>
      <c r="V4" s="56"/>
      <c r="W4" s="57" t="s">
        <v>16</v>
      </c>
      <c r="X4" s="58"/>
      <c r="Y4" s="58"/>
      <c r="Z4" s="55" t="s">
        <v>17</v>
      </c>
      <c r="AA4" s="56"/>
      <c r="AB4" s="56"/>
      <c r="AC4" s="58" t="s">
        <v>18</v>
      </c>
      <c r="AD4" s="58"/>
      <c r="AE4" s="58"/>
      <c r="AF4" s="52" t="s">
        <v>44</v>
      </c>
      <c r="AG4" s="53"/>
      <c r="AH4" s="54"/>
      <c r="AI4" s="20"/>
      <c r="AJ4" s="20"/>
    </row>
    <row r="5" spans="1:44" ht="75.75" thickBot="1" x14ac:dyDescent="0.3">
      <c r="A5" s="51"/>
      <c r="B5" s="92" t="s">
        <v>45</v>
      </c>
      <c r="C5" s="59" t="s">
        <v>49</v>
      </c>
      <c r="D5" s="40" t="s">
        <v>20</v>
      </c>
      <c r="E5" s="97" t="s">
        <v>45</v>
      </c>
      <c r="F5" s="65" t="s">
        <v>49</v>
      </c>
      <c r="G5" s="41" t="s">
        <v>20</v>
      </c>
      <c r="H5" s="92" t="s">
        <v>45</v>
      </c>
      <c r="I5" s="59" t="s">
        <v>49</v>
      </c>
      <c r="J5" s="40" t="s">
        <v>20</v>
      </c>
      <c r="K5" s="97" t="s">
        <v>45</v>
      </c>
      <c r="L5" s="65" t="s">
        <v>49</v>
      </c>
      <c r="M5" s="41" t="s">
        <v>20</v>
      </c>
      <c r="N5" s="92" t="s">
        <v>45</v>
      </c>
      <c r="O5" s="59" t="s">
        <v>49</v>
      </c>
      <c r="P5" s="40" t="s">
        <v>20</v>
      </c>
      <c r="Q5" s="97" t="s">
        <v>45</v>
      </c>
      <c r="R5" s="65" t="s">
        <v>49</v>
      </c>
      <c r="S5" s="41" t="s">
        <v>20</v>
      </c>
      <c r="T5" s="92" t="s">
        <v>45</v>
      </c>
      <c r="U5" s="59" t="s">
        <v>49</v>
      </c>
      <c r="V5" s="40" t="s">
        <v>20</v>
      </c>
      <c r="W5" s="39" t="s">
        <v>19</v>
      </c>
      <c r="X5" s="65" t="s">
        <v>49</v>
      </c>
      <c r="Y5" s="41" t="s">
        <v>20</v>
      </c>
      <c r="Z5" s="92" t="s">
        <v>45</v>
      </c>
      <c r="AA5" s="59" t="s">
        <v>49</v>
      </c>
      <c r="AB5" s="77" t="s">
        <v>20</v>
      </c>
      <c r="AC5" s="87" t="s">
        <v>45</v>
      </c>
      <c r="AD5" s="65" t="s">
        <v>49</v>
      </c>
      <c r="AE5" s="41" t="s">
        <v>20</v>
      </c>
      <c r="AF5" s="83" t="s">
        <v>45</v>
      </c>
      <c r="AG5" s="71" t="s">
        <v>49</v>
      </c>
      <c r="AH5" s="44" t="s">
        <v>21</v>
      </c>
      <c r="AI5" s="20"/>
      <c r="AJ5" s="20"/>
    </row>
    <row r="6" spans="1:44" x14ac:dyDescent="0.25">
      <c r="A6" s="10" t="s">
        <v>26</v>
      </c>
      <c r="B6" s="93">
        <f>B$22*C6/100</f>
        <v>7.8460999999999999</v>
      </c>
      <c r="C6" s="60">
        <v>3.1</v>
      </c>
      <c r="D6" s="31">
        <f>B6/$AF6</f>
        <v>6.037295947614852E-2</v>
      </c>
      <c r="E6" s="98">
        <f>E$22*F6/100</f>
        <v>19.747</v>
      </c>
      <c r="F6" s="66">
        <v>9.1</v>
      </c>
      <c r="G6" s="35">
        <f>E6/$AF6</f>
        <v>0.1519461682588171</v>
      </c>
      <c r="H6" s="93">
        <f>H$22*I6/100</f>
        <v>8.8182000000000009</v>
      </c>
      <c r="I6" s="60">
        <v>6.9</v>
      </c>
      <c r="J6" s="31">
        <f>H6/$AF6</f>
        <v>6.7852924542457144E-2</v>
      </c>
      <c r="K6" s="98">
        <f>K$22*L6/100</f>
        <v>5.5964999999999998</v>
      </c>
      <c r="L6" s="66">
        <v>6.5</v>
      </c>
      <c r="M6" s="35">
        <f>K6/$AF6</f>
        <v>4.306308455261406E-2</v>
      </c>
      <c r="N6" s="93">
        <f>N$22*O6/100</f>
        <v>9.8786999999999985</v>
      </c>
      <c r="O6" s="60">
        <v>5.0999999999999996</v>
      </c>
      <c r="P6" s="31">
        <f>N6/$AF6</f>
        <v>7.6013096286948717E-2</v>
      </c>
      <c r="Q6" s="98">
        <f>Q$22*R6/100</f>
        <v>21.909600000000001</v>
      </c>
      <c r="R6" s="66">
        <v>10.199999999999999</v>
      </c>
      <c r="S6" s="35">
        <f>Q6/$AF6</f>
        <v>0.16858660900812172</v>
      </c>
      <c r="T6" s="93">
        <f>T$22*U6/100</f>
        <v>16.3614</v>
      </c>
      <c r="U6" s="60">
        <v>11.1</v>
      </c>
      <c r="V6" s="31">
        <f>T6/$AF6</f>
        <v>0.12589517584189042</v>
      </c>
      <c r="W6" s="15">
        <f>W$22*X6/100</f>
        <v>12.028799999999999</v>
      </c>
      <c r="X6" s="66">
        <v>8.4</v>
      </c>
      <c r="Y6" s="35">
        <f>W6/$AF6</f>
        <v>9.2557353965243283E-2</v>
      </c>
      <c r="Z6" s="93">
        <f>Z$22*AA6/100</f>
        <v>9.9752999999999989</v>
      </c>
      <c r="AA6" s="60">
        <v>4.0999999999999996</v>
      </c>
      <c r="AB6" s="78">
        <f>Z6/$AF6</f>
        <v>7.6756399059714292E-2</v>
      </c>
      <c r="AC6" s="88">
        <f>AC$22*AD6/100</f>
        <v>17.7989</v>
      </c>
      <c r="AD6" s="66">
        <v>4.7</v>
      </c>
      <c r="AE6" s="35">
        <f>AC6/$AF6</f>
        <v>0.13695622900804474</v>
      </c>
      <c r="AF6" s="84">
        <f>SUM(B6,E6,H6,K6,N6,Q6,T6,W6,Z6,AC6)</f>
        <v>129.9605</v>
      </c>
      <c r="AG6" s="72">
        <v>6.5</v>
      </c>
      <c r="AH6" s="42">
        <f>SUM(D6,G6,J6,M6,P6,S6,V6,Y6,AB6,AE6)</f>
        <v>1</v>
      </c>
      <c r="AI6" s="16"/>
      <c r="AJ6" s="16"/>
      <c r="AL6" s="5"/>
      <c r="AM6" s="5"/>
      <c r="AN6" s="5"/>
      <c r="AO6" s="5"/>
      <c r="AP6" s="5"/>
      <c r="AQ6" s="5"/>
      <c r="AR6" s="5"/>
    </row>
    <row r="7" spans="1:44" x14ac:dyDescent="0.25">
      <c r="A7" s="8" t="s">
        <v>27</v>
      </c>
      <c r="B7" s="94">
        <f t="shared" ref="B7:B21" si="0">B$22*C7/100</f>
        <v>10.6302</v>
      </c>
      <c r="C7" s="61">
        <v>4.2</v>
      </c>
      <c r="D7" s="32">
        <f t="shared" ref="D7:D22" si="1">B7/$AF7</f>
        <v>7.4522483213478E-2</v>
      </c>
      <c r="E7" s="99">
        <f t="shared" ref="E7:E21" si="2">E$22*F7/100</f>
        <v>14.755999999999998</v>
      </c>
      <c r="F7" s="67">
        <v>6.8</v>
      </c>
      <c r="G7" s="36">
        <f t="shared" ref="G7:G22" si="3">E7/$AF7</f>
        <v>0.10344619690110077</v>
      </c>
      <c r="H7" s="94">
        <f t="shared" ref="H7:H21" si="4">H$22*I7/100</f>
        <v>12.268799999999999</v>
      </c>
      <c r="I7" s="61">
        <v>9.6</v>
      </c>
      <c r="J7" s="32">
        <f t="shared" ref="J7:J22" si="5">H7/$AF7</f>
        <v>8.6009806217147267E-2</v>
      </c>
      <c r="K7" s="99">
        <f t="shared" ref="K7:K21" si="6">K$22*L7/100</f>
        <v>6.5435999999999988</v>
      </c>
      <c r="L7" s="67">
        <v>7.6</v>
      </c>
      <c r="M7" s="36">
        <f t="shared" ref="M7:M22" si="7">K7/$AF7</f>
        <v>4.5873579157091546E-2</v>
      </c>
      <c r="N7" s="94">
        <f t="shared" ref="N7:N21" si="8">N$22*O7/100</f>
        <v>17.6267</v>
      </c>
      <c r="O7" s="61">
        <v>9.1</v>
      </c>
      <c r="P7" s="32">
        <f t="shared" ref="P7:P22" si="9">N7/$AF7</f>
        <v>0.12357109507431777</v>
      </c>
      <c r="Q7" s="99">
        <f t="shared" ref="Q7:Q21" si="10">Q$22*R7/100</f>
        <v>21.2652</v>
      </c>
      <c r="R7" s="67">
        <v>9.9</v>
      </c>
      <c r="S7" s="36">
        <f t="shared" ref="S7:S22" si="11">Q7/$AF7</f>
        <v>0.14907861658588289</v>
      </c>
      <c r="T7" s="94">
        <f t="shared" ref="T7:T21" si="12">T$22*U7/100</f>
        <v>13.708200000000001</v>
      </c>
      <c r="U7" s="61">
        <v>9.3000000000000007</v>
      </c>
      <c r="V7" s="32">
        <f t="shared" ref="V7:V22" si="13">T7/$AF7</f>
        <v>9.6100647625350352E-2</v>
      </c>
      <c r="W7" s="13">
        <f t="shared" ref="W7:W21" si="14">W$22*X7/100</f>
        <v>7.8759999999999994</v>
      </c>
      <c r="X7" s="67">
        <v>5.5</v>
      </c>
      <c r="Y7" s="36">
        <f t="shared" ref="Y7:Y22" si="15">W7/$AF7</f>
        <v>5.5214302439215886E-2</v>
      </c>
      <c r="Z7" s="94">
        <f t="shared" ref="Z7:Z21" si="16">Z$22*AA7/100</f>
        <v>14.111400000000001</v>
      </c>
      <c r="AA7" s="61">
        <v>5.8</v>
      </c>
      <c r="AB7" s="79">
        <f t="shared" ref="AB7:AB22" si="17">Z7/$AF7</f>
        <v>9.8927260975209652E-2</v>
      </c>
      <c r="AC7" s="89">
        <f t="shared" ref="AC7:AC21" si="18">AC$22*AD7/100</f>
        <v>23.8581</v>
      </c>
      <c r="AD7" s="67">
        <v>6.3</v>
      </c>
      <c r="AE7" s="36">
        <f t="shared" ref="AE7:AE22" si="19">AC7/$AF7</f>
        <v>0.16725601181120578</v>
      </c>
      <c r="AF7" s="85">
        <f t="shared" ref="AF7:AF21" si="20">SUM(B7,E7,H7,K7,N7,Q7,T7,W7,Z7,AC7)</f>
        <v>142.64420000000001</v>
      </c>
      <c r="AG7" s="73">
        <v>7.1</v>
      </c>
      <c r="AH7" s="43">
        <f t="shared" ref="AH7:AH21" si="21">SUM(D7,G7,J7,M7,P7,S7,V7,Y7,AB7,AE7)</f>
        <v>0.99999999999999978</v>
      </c>
      <c r="AI7" s="16"/>
      <c r="AJ7" s="16"/>
      <c r="AL7" s="5"/>
      <c r="AM7" s="5"/>
      <c r="AN7" s="5"/>
      <c r="AO7" s="5"/>
      <c r="AP7" s="5"/>
      <c r="AQ7" s="5"/>
      <c r="AR7" s="5"/>
    </row>
    <row r="8" spans="1:44" x14ac:dyDescent="0.25">
      <c r="A8" s="8" t="s">
        <v>28</v>
      </c>
      <c r="B8" s="94">
        <f t="shared" si="0"/>
        <v>21.513500000000001</v>
      </c>
      <c r="C8" s="61">
        <v>8.5</v>
      </c>
      <c r="D8" s="32">
        <f t="shared" si="1"/>
        <v>0.12160545083637485</v>
      </c>
      <c r="E8" s="99">
        <f t="shared" si="2"/>
        <v>13.454000000000001</v>
      </c>
      <c r="F8" s="67">
        <v>6.2</v>
      </c>
      <c r="G8" s="36">
        <f t="shared" si="3"/>
        <v>7.6048980200924404E-2</v>
      </c>
      <c r="H8" s="94">
        <f t="shared" si="4"/>
        <v>14.5692</v>
      </c>
      <c r="I8" s="61">
        <v>11.4</v>
      </c>
      <c r="J8" s="32">
        <f t="shared" si="5"/>
        <v>8.2352668525591491E-2</v>
      </c>
      <c r="K8" s="99">
        <f t="shared" si="6"/>
        <v>7.6628999999999996</v>
      </c>
      <c r="L8" s="67">
        <v>8.9</v>
      </c>
      <c r="M8" s="36">
        <f t="shared" si="7"/>
        <v>4.3314681907363137E-2</v>
      </c>
      <c r="N8" s="94">
        <f t="shared" si="8"/>
        <v>23.4377</v>
      </c>
      <c r="O8" s="61">
        <v>12.1</v>
      </c>
      <c r="P8" s="32">
        <f t="shared" si="9"/>
        <v>0.13248202640517362</v>
      </c>
      <c r="Q8" s="99">
        <f t="shared" si="10"/>
        <v>14.821200000000001</v>
      </c>
      <c r="R8" s="67">
        <v>6.9</v>
      </c>
      <c r="S8" s="36">
        <f t="shared" si="11"/>
        <v>8.3777103118324731E-2</v>
      </c>
      <c r="T8" s="94">
        <f t="shared" si="12"/>
        <v>13.855600000000003</v>
      </c>
      <c r="U8" s="61">
        <v>9.4</v>
      </c>
      <c r="V8" s="32">
        <f t="shared" si="13"/>
        <v>7.8319031520137389E-2</v>
      </c>
      <c r="W8" s="13">
        <f t="shared" si="14"/>
        <v>13.890399999999998</v>
      </c>
      <c r="X8" s="67">
        <v>9.6999999999999993</v>
      </c>
      <c r="Y8" s="36">
        <f t="shared" si="15"/>
        <v>7.8515739154371947E-2</v>
      </c>
      <c r="Z8" s="94">
        <f t="shared" si="16"/>
        <v>21.897000000000002</v>
      </c>
      <c r="AA8" s="61">
        <v>9</v>
      </c>
      <c r="AB8" s="79">
        <f t="shared" si="17"/>
        <v>0.12377319157571294</v>
      </c>
      <c r="AC8" s="89">
        <f t="shared" si="18"/>
        <v>31.8108</v>
      </c>
      <c r="AD8" s="67">
        <v>8.4</v>
      </c>
      <c r="AE8" s="36">
        <f t="shared" si="19"/>
        <v>0.17981112675602542</v>
      </c>
      <c r="AF8" s="85">
        <f t="shared" si="20"/>
        <v>176.91230000000002</v>
      </c>
      <c r="AG8" s="73">
        <v>8.8000000000000007</v>
      </c>
      <c r="AH8" s="43">
        <f t="shared" si="21"/>
        <v>1</v>
      </c>
      <c r="AI8" s="16"/>
      <c r="AJ8" s="16"/>
      <c r="AL8" s="5"/>
      <c r="AM8" s="5"/>
      <c r="AN8" s="5"/>
      <c r="AO8" s="5"/>
      <c r="AP8" s="5"/>
      <c r="AQ8" s="5"/>
      <c r="AR8" s="5"/>
    </row>
    <row r="9" spans="1:44" x14ac:dyDescent="0.25">
      <c r="A9" s="8" t="s">
        <v>29</v>
      </c>
      <c r="B9" s="94">
        <f t="shared" si="0"/>
        <v>42.014600000000002</v>
      </c>
      <c r="C9" s="61">
        <v>16.600000000000001</v>
      </c>
      <c r="D9" s="32">
        <f t="shared" si="1"/>
        <v>0.14631576088054271</v>
      </c>
      <c r="E9" s="99">
        <f t="shared" si="2"/>
        <v>24.087</v>
      </c>
      <c r="F9" s="67">
        <v>11.1</v>
      </c>
      <c r="G9" s="36">
        <f t="shared" si="3"/>
        <v>8.3882929560905775E-2</v>
      </c>
      <c r="H9" s="94">
        <f t="shared" si="4"/>
        <v>17.508599999999998</v>
      </c>
      <c r="I9" s="61">
        <v>13.7</v>
      </c>
      <c r="J9" s="32">
        <f t="shared" si="5"/>
        <v>6.0973664653550655E-2</v>
      </c>
      <c r="K9" s="99">
        <f t="shared" si="6"/>
        <v>8.2655999999999992</v>
      </c>
      <c r="L9" s="67">
        <v>9.6</v>
      </c>
      <c r="M9" s="36">
        <f t="shared" si="7"/>
        <v>2.8784935549409339E-2</v>
      </c>
      <c r="N9" s="94">
        <f t="shared" si="8"/>
        <v>27.505399999999995</v>
      </c>
      <c r="O9" s="61">
        <v>14.2</v>
      </c>
      <c r="P9" s="32">
        <f t="shared" si="9"/>
        <v>9.5787500757443328E-2</v>
      </c>
      <c r="Q9" s="99">
        <f t="shared" si="10"/>
        <v>27.923999999999999</v>
      </c>
      <c r="R9" s="67">
        <v>13</v>
      </c>
      <c r="S9" s="36">
        <f t="shared" si="11"/>
        <v>9.7245274424325692E-2</v>
      </c>
      <c r="T9" s="94">
        <f t="shared" si="12"/>
        <v>15.624400000000001</v>
      </c>
      <c r="U9" s="61">
        <v>10.6</v>
      </c>
      <c r="V9" s="32">
        <f t="shared" si="13"/>
        <v>5.441194190357522E-2</v>
      </c>
      <c r="W9" s="13">
        <f t="shared" si="14"/>
        <v>18.616</v>
      </c>
      <c r="X9" s="67">
        <v>13</v>
      </c>
      <c r="Y9" s="36">
        <f t="shared" si="15"/>
        <v>6.4830182949550466E-2</v>
      </c>
      <c r="Z9" s="94">
        <f t="shared" si="16"/>
        <v>41.604300000000002</v>
      </c>
      <c r="AA9" s="61">
        <v>17.100000000000001</v>
      </c>
      <c r="AB9" s="79">
        <f t="shared" si="17"/>
        <v>0.1448868919471413</v>
      </c>
      <c r="AC9" s="89">
        <f t="shared" si="18"/>
        <v>64.000299999999982</v>
      </c>
      <c r="AD9" s="67">
        <v>16.899999999999999</v>
      </c>
      <c r="AE9" s="36">
        <f t="shared" si="19"/>
        <v>0.22288091737355573</v>
      </c>
      <c r="AF9" s="85">
        <f t="shared" si="20"/>
        <v>287.15019999999993</v>
      </c>
      <c r="AG9" s="73">
        <v>14.3</v>
      </c>
      <c r="AH9" s="43">
        <f t="shared" si="21"/>
        <v>1.0000000000000002</v>
      </c>
      <c r="AI9" s="16"/>
      <c r="AJ9" s="16"/>
      <c r="AL9" s="5"/>
      <c r="AM9" s="5"/>
      <c r="AN9" s="5"/>
      <c r="AO9" s="5"/>
      <c r="AP9" s="5"/>
      <c r="AQ9" s="5"/>
      <c r="AR9" s="5"/>
    </row>
    <row r="10" spans="1:44" x14ac:dyDescent="0.25">
      <c r="A10" s="8" t="s">
        <v>30</v>
      </c>
      <c r="B10" s="94">
        <f t="shared" si="0"/>
        <v>43.533199999999994</v>
      </c>
      <c r="C10" s="61">
        <v>17.2</v>
      </c>
      <c r="D10" s="32">
        <f t="shared" si="1"/>
        <v>0.12882126113639047</v>
      </c>
      <c r="E10" s="99">
        <f t="shared" si="2"/>
        <v>33.851999999999997</v>
      </c>
      <c r="F10" s="67">
        <v>15.6</v>
      </c>
      <c r="G10" s="36">
        <f t="shared" si="3"/>
        <v>0.10017313985622675</v>
      </c>
      <c r="H10" s="94">
        <f t="shared" si="4"/>
        <v>19.808999999999997</v>
      </c>
      <c r="I10" s="61">
        <v>15.5</v>
      </c>
      <c r="J10" s="32">
        <f t="shared" si="5"/>
        <v>5.8617798871912902E-2</v>
      </c>
      <c r="K10" s="99">
        <f t="shared" si="6"/>
        <v>12.1401</v>
      </c>
      <c r="L10" s="67">
        <v>14.1</v>
      </c>
      <c r="M10" s="36">
        <f t="shared" si="7"/>
        <v>3.5924374783427228E-2</v>
      </c>
      <c r="N10" s="94">
        <f t="shared" si="8"/>
        <v>39.514799999999994</v>
      </c>
      <c r="O10" s="61">
        <v>20.399999999999999</v>
      </c>
      <c r="P10" s="32">
        <f t="shared" si="9"/>
        <v>0.11693021348194578</v>
      </c>
      <c r="Q10" s="99">
        <f t="shared" si="10"/>
        <v>35.442</v>
      </c>
      <c r="R10" s="67">
        <v>16.5</v>
      </c>
      <c r="S10" s="36">
        <f t="shared" si="11"/>
        <v>0.10487818807705272</v>
      </c>
      <c r="T10" s="94">
        <f t="shared" si="12"/>
        <v>23.436600000000002</v>
      </c>
      <c r="U10" s="61">
        <v>15.9</v>
      </c>
      <c r="V10" s="32">
        <f t="shared" si="13"/>
        <v>6.9352410774974713E-2</v>
      </c>
      <c r="W10" s="13">
        <f t="shared" si="14"/>
        <v>18.7592</v>
      </c>
      <c r="X10" s="67">
        <v>13.1</v>
      </c>
      <c r="Y10" s="36">
        <f t="shared" si="15"/>
        <v>5.5511283386238001E-2</v>
      </c>
      <c r="Z10" s="94">
        <f t="shared" si="16"/>
        <v>40.631100000000004</v>
      </c>
      <c r="AA10" s="61">
        <v>16.7</v>
      </c>
      <c r="AB10" s="79">
        <f t="shared" si="17"/>
        <v>0.12023351243094456</v>
      </c>
      <c r="AC10" s="89">
        <f t="shared" si="18"/>
        <v>70.81689999999999</v>
      </c>
      <c r="AD10" s="67">
        <v>18.7</v>
      </c>
      <c r="AE10" s="36">
        <f t="shared" si="19"/>
        <v>0.2095578172008869</v>
      </c>
      <c r="AF10" s="85">
        <f t="shared" si="20"/>
        <v>337.93489999999997</v>
      </c>
      <c r="AG10" s="73">
        <v>16.899999999999999</v>
      </c>
      <c r="AH10" s="43">
        <f t="shared" si="21"/>
        <v>1</v>
      </c>
      <c r="AI10" s="16"/>
      <c r="AJ10" s="16"/>
      <c r="AL10" s="5"/>
      <c r="AM10" s="5"/>
      <c r="AN10" s="5"/>
      <c r="AO10" s="5"/>
      <c r="AP10" s="5"/>
      <c r="AQ10" s="5"/>
      <c r="AR10" s="5"/>
    </row>
    <row r="11" spans="1:44" x14ac:dyDescent="0.25">
      <c r="A11" s="8" t="s">
        <v>31</v>
      </c>
      <c r="B11" s="94">
        <f t="shared" si="0"/>
        <v>36.446399999999997</v>
      </c>
      <c r="C11" s="61">
        <v>14.4</v>
      </c>
      <c r="D11" s="32">
        <f t="shared" si="1"/>
        <v>0.12706992778786536</v>
      </c>
      <c r="E11" s="99">
        <f t="shared" si="2"/>
        <v>33.634999999999998</v>
      </c>
      <c r="F11" s="67">
        <v>15.5</v>
      </c>
      <c r="G11" s="36">
        <f t="shared" si="3"/>
        <v>0.1172680160768924</v>
      </c>
      <c r="H11" s="94">
        <f t="shared" si="4"/>
        <v>21.2148</v>
      </c>
      <c r="I11" s="61">
        <v>16.600000000000001</v>
      </c>
      <c r="J11" s="32">
        <f t="shared" si="5"/>
        <v>7.3965140700700371E-2</v>
      </c>
      <c r="K11" s="99">
        <f t="shared" si="6"/>
        <v>13.6899</v>
      </c>
      <c r="L11" s="67">
        <v>15.9</v>
      </c>
      <c r="M11" s="36">
        <f t="shared" si="7"/>
        <v>4.772966889522965E-2</v>
      </c>
      <c r="N11" s="94">
        <f t="shared" si="8"/>
        <v>20.919599999999999</v>
      </c>
      <c r="O11" s="61">
        <v>10.8</v>
      </c>
      <c r="P11" s="32">
        <f t="shared" si="9"/>
        <v>7.2935929511584896E-2</v>
      </c>
      <c r="Q11" s="99">
        <f t="shared" si="10"/>
        <v>34.368000000000002</v>
      </c>
      <c r="R11" s="67">
        <v>16</v>
      </c>
      <c r="S11" s="36">
        <f t="shared" si="11"/>
        <v>0.11982361161084104</v>
      </c>
      <c r="T11" s="94">
        <f t="shared" si="12"/>
        <v>17.245799999999999</v>
      </c>
      <c r="U11" s="61">
        <v>11.7</v>
      </c>
      <c r="V11" s="32">
        <f t="shared" si="13"/>
        <v>6.0127270749483298E-2</v>
      </c>
      <c r="W11" s="13">
        <f t="shared" si="14"/>
        <v>19.761599999999998</v>
      </c>
      <c r="X11" s="67">
        <v>13.8</v>
      </c>
      <c r="Y11" s="36">
        <f t="shared" si="15"/>
        <v>6.8898576676233586E-2</v>
      </c>
      <c r="Z11" s="94">
        <f t="shared" si="16"/>
        <v>35.765100000000004</v>
      </c>
      <c r="AA11" s="61">
        <v>14.7</v>
      </c>
      <c r="AB11" s="79">
        <f t="shared" si="17"/>
        <v>0.12469458367152267</v>
      </c>
      <c r="AC11" s="89">
        <f t="shared" si="18"/>
        <v>53.775399999999998</v>
      </c>
      <c r="AD11" s="67">
        <v>14.2</v>
      </c>
      <c r="AE11" s="36">
        <f t="shared" si="19"/>
        <v>0.18748727431964676</v>
      </c>
      <c r="AF11" s="85">
        <f t="shared" si="20"/>
        <v>286.82159999999999</v>
      </c>
      <c r="AG11" s="73">
        <v>14.3</v>
      </c>
      <c r="AH11" s="43">
        <f t="shared" si="21"/>
        <v>1</v>
      </c>
      <c r="AI11" s="16"/>
      <c r="AJ11" s="16"/>
      <c r="AL11" s="5"/>
      <c r="AM11" s="5"/>
      <c r="AN11" s="5"/>
      <c r="AO11" s="5"/>
      <c r="AP11" s="5"/>
      <c r="AQ11" s="5"/>
      <c r="AR11" s="5"/>
    </row>
    <row r="12" spans="1:44" x14ac:dyDescent="0.25">
      <c r="A12" s="8" t="s">
        <v>32</v>
      </c>
      <c r="B12" s="94">
        <f t="shared" si="0"/>
        <v>28.347199999999997</v>
      </c>
      <c r="C12" s="61">
        <v>11.2</v>
      </c>
      <c r="D12" s="32">
        <f t="shared" si="1"/>
        <v>0.12644026791034921</v>
      </c>
      <c r="E12" s="99">
        <f t="shared" si="2"/>
        <v>22.133999999999997</v>
      </c>
      <c r="F12" s="67">
        <v>10.199999999999999</v>
      </c>
      <c r="G12" s="36">
        <f t="shared" si="3"/>
        <v>9.8726819224744231E-2</v>
      </c>
      <c r="H12" s="94">
        <f t="shared" si="4"/>
        <v>8.1792000000000016</v>
      </c>
      <c r="I12" s="61">
        <v>6.4</v>
      </c>
      <c r="J12" s="32">
        <f t="shared" si="5"/>
        <v>3.6482624008449815E-2</v>
      </c>
      <c r="K12" s="99">
        <f t="shared" si="6"/>
        <v>10.762499999999999</v>
      </c>
      <c r="L12" s="67">
        <v>12.5</v>
      </c>
      <c r="M12" s="36">
        <f t="shared" si="7"/>
        <v>4.8005213332714819E-2</v>
      </c>
      <c r="N12" s="94">
        <f t="shared" si="8"/>
        <v>22.081799999999998</v>
      </c>
      <c r="O12" s="61">
        <v>11.4</v>
      </c>
      <c r="P12" s="32">
        <f t="shared" si="9"/>
        <v>9.8493985576802973E-2</v>
      </c>
      <c r="Q12" s="99">
        <f t="shared" si="10"/>
        <v>28.783200000000001</v>
      </c>
      <c r="R12" s="67">
        <v>13.4</v>
      </c>
      <c r="S12" s="36">
        <f t="shared" si="11"/>
        <v>0.12838500872457118</v>
      </c>
      <c r="T12" s="94">
        <f t="shared" si="12"/>
        <v>18.425000000000001</v>
      </c>
      <c r="U12" s="61">
        <v>12.5</v>
      </c>
      <c r="V12" s="32">
        <f t="shared" si="13"/>
        <v>8.2183141059723172E-2</v>
      </c>
      <c r="W12" s="13">
        <f t="shared" si="14"/>
        <v>20.334399999999999</v>
      </c>
      <c r="X12" s="67">
        <v>14.2</v>
      </c>
      <c r="Y12" s="36">
        <f t="shared" si="15"/>
        <v>9.0699856909896043E-2</v>
      </c>
      <c r="Z12" s="94">
        <f t="shared" si="16"/>
        <v>26.519700000000004</v>
      </c>
      <c r="AA12" s="61">
        <v>10.9</v>
      </c>
      <c r="AB12" s="79">
        <f t="shared" si="17"/>
        <v>0.11828886002504971</v>
      </c>
      <c r="AC12" s="89">
        <f t="shared" si="18"/>
        <v>38.627399999999994</v>
      </c>
      <c r="AD12" s="67">
        <v>10.199999999999999</v>
      </c>
      <c r="AE12" s="36">
        <f t="shared" si="19"/>
        <v>0.1722942232276988</v>
      </c>
      <c r="AF12" s="85">
        <f t="shared" si="20"/>
        <v>224.1944</v>
      </c>
      <c r="AG12" s="73">
        <v>11.2</v>
      </c>
      <c r="AH12" s="43">
        <f t="shared" si="21"/>
        <v>0.99999999999999989</v>
      </c>
      <c r="AI12" s="16"/>
      <c r="AJ12" s="16"/>
      <c r="AL12" s="5"/>
      <c r="AM12" s="5"/>
      <c r="AN12" s="5"/>
      <c r="AO12" s="5"/>
      <c r="AP12" s="5"/>
      <c r="AQ12" s="5"/>
      <c r="AR12" s="5"/>
    </row>
    <row r="13" spans="1:44" x14ac:dyDescent="0.25">
      <c r="A13" s="8" t="s">
        <v>33</v>
      </c>
      <c r="B13" s="94">
        <f t="shared" si="0"/>
        <v>18.223199999999999</v>
      </c>
      <c r="C13" s="62">
        <v>7.2</v>
      </c>
      <c r="D13" s="32">
        <f t="shared" si="1"/>
        <v>0.1192046742005793</v>
      </c>
      <c r="E13" s="99">
        <f t="shared" si="2"/>
        <v>19.963999999999999</v>
      </c>
      <c r="F13" s="68">
        <v>9.1999999999999993</v>
      </c>
      <c r="G13" s="36">
        <f t="shared" si="3"/>
        <v>0.13059188922584206</v>
      </c>
      <c r="H13" s="94">
        <f t="shared" si="4"/>
        <v>8.4347999999999992</v>
      </c>
      <c r="I13" s="62">
        <v>6.6</v>
      </c>
      <c r="J13" s="33">
        <f t="shared" si="5"/>
        <v>5.5175138611607527E-2</v>
      </c>
      <c r="K13" s="99">
        <f t="shared" si="6"/>
        <v>7.8350999999999988</v>
      </c>
      <c r="L13" s="68">
        <v>9.1</v>
      </c>
      <c r="M13" s="37">
        <f t="shared" si="7"/>
        <v>5.125227966707048E-2</v>
      </c>
      <c r="N13" s="94">
        <f t="shared" si="8"/>
        <v>13.752699999999997</v>
      </c>
      <c r="O13" s="62">
        <v>7.1</v>
      </c>
      <c r="P13" s="33">
        <f t="shared" si="9"/>
        <v>8.9961484419767479E-2</v>
      </c>
      <c r="Q13" s="99">
        <f t="shared" si="10"/>
        <v>15.2508</v>
      </c>
      <c r="R13" s="68">
        <v>7.1</v>
      </c>
      <c r="S13" s="37">
        <f t="shared" si="11"/>
        <v>9.976110920684593E-2</v>
      </c>
      <c r="T13" s="94">
        <f t="shared" si="12"/>
        <v>14.003</v>
      </c>
      <c r="U13" s="62">
        <v>9.5</v>
      </c>
      <c r="V13" s="33">
        <f t="shared" si="13"/>
        <v>9.1598789061784536E-2</v>
      </c>
      <c r="W13" s="13">
        <f t="shared" si="14"/>
        <v>12.601600000000001</v>
      </c>
      <c r="X13" s="68">
        <v>8.8000000000000007</v>
      </c>
      <c r="Y13" s="37">
        <f t="shared" si="15"/>
        <v>8.2431714649788199E-2</v>
      </c>
      <c r="Z13" s="94">
        <f t="shared" si="16"/>
        <v>19.7073</v>
      </c>
      <c r="AA13" s="62">
        <v>8.1</v>
      </c>
      <c r="AB13" s="80">
        <f t="shared" si="17"/>
        <v>0.12891271982270275</v>
      </c>
      <c r="AC13" s="89">
        <f t="shared" si="18"/>
        <v>23.100699999999996</v>
      </c>
      <c r="AD13" s="68">
        <v>6.1</v>
      </c>
      <c r="AE13" s="37">
        <f t="shared" si="19"/>
        <v>0.15111020113401169</v>
      </c>
      <c r="AF13" s="85">
        <f t="shared" si="20"/>
        <v>152.8732</v>
      </c>
      <c r="AG13" s="74">
        <v>7.6</v>
      </c>
      <c r="AH13" s="43">
        <f t="shared" si="21"/>
        <v>1</v>
      </c>
      <c r="AI13" s="16"/>
      <c r="AJ13" s="16"/>
      <c r="AL13" s="5"/>
      <c r="AM13" s="5"/>
      <c r="AN13" s="5"/>
      <c r="AO13" s="5"/>
      <c r="AP13" s="5"/>
      <c r="AQ13" s="5"/>
      <c r="AR13" s="5"/>
    </row>
    <row r="14" spans="1:44" x14ac:dyDescent="0.25">
      <c r="A14" s="8" t="s">
        <v>34</v>
      </c>
      <c r="B14" s="94">
        <f t="shared" si="0"/>
        <v>20.248000000000001</v>
      </c>
      <c r="C14" s="61">
        <v>8</v>
      </c>
      <c r="D14" s="32">
        <f t="shared" si="1"/>
        <v>0.18563101526816933</v>
      </c>
      <c r="E14" s="99">
        <f t="shared" si="2"/>
        <v>12.151999999999997</v>
      </c>
      <c r="F14" s="67">
        <v>5.6</v>
      </c>
      <c r="G14" s="36">
        <f t="shared" si="3"/>
        <v>0.1114079463422952</v>
      </c>
      <c r="H14" s="94">
        <f t="shared" si="4"/>
        <v>8.0513999999999992</v>
      </c>
      <c r="I14" s="61">
        <v>6.3</v>
      </c>
      <c r="J14" s="32">
        <f t="shared" si="5"/>
        <v>7.3814181960200426E-2</v>
      </c>
      <c r="K14" s="99">
        <f t="shared" si="6"/>
        <v>7.3184999999999993</v>
      </c>
      <c r="L14" s="67">
        <v>8.5</v>
      </c>
      <c r="M14" s="36">
        <f t="shared" si="7"/>
        <v>6.7095050634141493E-2</v>
      </c>
      <c r="N14" s="94">
        <f t="shared" si="8"/>
        <v>7.9416999999999982</v>
      </c>
      <c r="O14" s="61">
        <v>4.0999999999999996</v>
      </c>
      <c r="P14" s="32">
        <f t="shared" si="9"/>
        <v>7.2808466710550176E-2</v>
      </c>
      <c r="Q14" s="99">
        <f t="shared" si="10"/>
        <v>5.1551999999999998</v>
      </c>
      <c r="R14" s="67">
        <v>2.4</v>
      </c>
      <c r="S14" s="36">
        <f t="shared" si="11"/>
        <v>4.7262199225131689E-2</v>
      </c>
      <c r="T14" s="94">
        <f t="shared" si="12"/>
        <v>6.0433999999999992</v>
      </c>
      <c r="U14" s="61">
        <v>4.0999999999999996</v>
      </c>
      <c r="V14" s="32">
        <f t="shared" si="13"/>
        <v>5.5405100635700033E-2</v>
      </c>
      <c r="W14" s="13">
        <f t="shared" si="14"/>
        <v>7.8759999999999994</v>
      </c>
      <c r="X14" s="67">
        <v>5.5</v>
      </c>
      <c r="Y14" s="36">
        <f t="shared" si="15"/>
        <v>7.2206137705062304E-2</v>
      </c>
      <c r="Z14" s="94">
        <f t="shared" si="16"/>
        <v>14.598000000000003</v>
      </c>
      <c r="AA14" s="61">
        <v>6</v>
      </c>
      <c r="AB14" s="79">
        <f t="shared" si="17"/>
        <v>0.13383255437004821</v>
      </c>
      <c r="AC14" s="89">
        <f t="shared" si="18"/>
        <v>19.692399999999999</v>
      </c>
      <c r="AD14" s="67">
        <v>5.2</v>
      </c>
      <c r="AE14" s="36">
        <f t="shared" si="19"/>
        <v>0.18053734714870098</v>
      </c>
      <c r="AF14" s="85">
        <f t="shared" si="20"/>
        <v>109.07660000000001</v>
      </c>
      <c r="AG14" s="73">
        <v>5.4</v>
      </c>
      <c r="AH14" s="43">
        <f t="shared" si="21"/>
        <v>0.99999999999999967</v>
      </c>
      <c r="AI14" s="16"/>
      <c r="AJ14" s="16"/>
      <c r="AL14" s="5"/>
      <c r="AM14" s="5"/>
      <c r="AN14" s="5"/>
      <c r="AO14" s="5"/>
      <c r="AP14" s="5"/>
      <c r="AQ14" s="5"/>
      <c r="AR14" s="5"/>
    </row>
    <row r="15" spans="1:44" x14ac:dyDescent="0.25">
      <c r="A15" s="45" t="s">
        <v>35</v>
      </c>
      <c r="B15" s="95">
        <f t="shared" si="0"/>
        <v>9.1115999999999993</v>
      </c>
      <c r="C15" s="63">
        <v>3.6</v>
      </c>
      <c r="D15" s="46">
        <f t="shared" si="1"/>
        <v>0.13941639010149137</v>
      </c>
      <c r="E15" s="100">
        <f t="shared" si="2"/>
        <v>7.3779999999999992</v>
      </c>
      <c r="F15" s="69">
        <v>3.4</v>
      </c>
      <c r="G15" s="48">
        <f t="shared" si="3"/>
        <v>0.11289061483919437</v>
      </c>
      <c r="H15" s="95">
        <f t="shared" si="4"/>
        <v>3.7061999999999999</v>
      </c>
      <c r="I15" s="63">
        <v>2.9</v>
      </c>
      <c r="J15" s="46">
        <f t="shared" si="5"/>
        <v>5.6708484239227731E-2</v>
      </c>
      <c r="K15" s="100">
        <f t="shared" si="6"/>
        <v>4.2188999999999997</v>
      </c>
      <c r="L15" s="69">
        <v>4.9000000000000004</v>
      </c>
      <c r="M15" s="48">
        <f t="shared" si="7"/>
        <v>6.4553295601121857E-2</v>
      </c>
      <c r="N15" s="95">
        <f t="shared" si="8"/>
        <v>3.2928999999999995</v>
      </c>
      <c r="O15" s="63">
        <v>1.7</v>
      </c>
      <c r="P15" s="46">
        <f t="shared" si="9"/>
        <v>5.0384590079151949E-2</v>
      </c>
      <c r="Q15" s="100">
        <f t="shared" si="10"/>
        <v>2.5775999999999999</v>
      </c>
      <c r="R15" s="69">
        <v>1.2</v>
      </c>
      <c r="S15" s="48">
        <f t="shared" si="11"/>
        <v>3.9439800597656192E-2</v>
      </c>
      <c r="T15" s="95">
        <f t="shared" si="12"/>
        <v>4.8642000000000003</v>
      </c>
      <c r="U15" s="63">
        <v>3.3</v>
      </c>
      <c r="V15" s="46">
        <f t="shared" si="13"/>
        <v>7.4427016630632864E-2</v>
      </c>
      <c r="W15" s="47">
        <f t="shared" si="14"/>
        <v>5.2984</v>
      </c>
      <c r="X15" s="69">
        <v>3.7</v>
      </c>
      <c r="Y15" s="48">
        <f t="shared" si="15"/>
        <v>8.1070701228515521E-2</v>
      </c>
      <c r="Z15" s="95">
        <f t="shared" si="16"/>
        <v>9.0021000000000004</v>
      </c>
      <c r="AA15" s="63">
        <v>3.7</v>
      </c>
      <c r="AB15" s="81">
        <f t="shared" si="17"/>
        <v>0.1377409330230295</v>
      </c>
      <c r="AC15" s="90">
        <f t="shared" si="18"/>
        <v>15.9054</v>
      </c>
      <c r="AD15" s="69">
        <v>4.2</v>
      </c>
      <c r="AE15" s="48">
        <f t="shared" si="19"/>
        <v>0.24336817365997862</v>
      </c>
      <c r="AF15" s="84">
        <f t="shared" si="20"/>
        <v>65.3553</v>
      </c>
      <c r="AG15" s="75">
        <v>3.2</v>
      </c>
      <c r="AH15" s="42">
        <f t="shared" si="21"/>
        <v>1</v>
      </c>
      <c r="AI15" s="16"/>
      <c r="AJ15" s="16"/>
      <c r="AL15" s="5"/>
      <c r="AM15" s="5"/>
      <c r="AN15" s="5"/>
      <c r="AO15" s="5"/>
      <c r="AP15" s="5"/>
      <c r="AQ15" s="5"/>
      <c r="AR15" s="5"/>
    </row>
    <row r="16" spans="1:44" x14ac:dyDescent="0.25">
      <c r="A16" s="8" t="s">
        <v>36</v>
      </c>
      <c r="B16" s="94">
        <f t="shared" si="0"/>
        <v>8.3522999999999996</v>
      </c>
      <c r="C16" s="61">
        <v>3.3</v>
      </c>
      <c r="D16" s="32">
        <f t="shared" si="1"/>
        <v>0.21621390739791557</v>
      </c>
      <c r="E16" s="99">
        <f t="shared" si="2"/>
        <v>4.9909999999999997</v>
      </c>
      <c r="F16" s="67">
        <v>2.2999999999999998</v>
      </c>
      <c r="G16" s="36">
        <f t="shared" si="3"/>
        <v>0.12920077246063918</v>
      </c>
      <c r="H16" s="94">
        <f t="shared" si="4"/>
        <v>0.89459999999999995</v>
      </c>
      <c r="I16" s="61">
        <v>0.7</v>
      </c>
      <c r="J16" s="32">
        <f t="shared" si="5"/>
        <v>2.3158287125483432E-2</v>
      </c>
      <c r="K16" s="99">
        <f t="shared" si="6"/>
        <v>0.6026999999999999</v>
      </c>
      <c r="L16" s="67">
        <v>0.7</v>
      </c>
      <c r="M16" s="36">
        <f t="shared" si="7"/>
        <v>1.5601944612708319E-2</v>
      </c>
      <c r="N16" s="94">
        <f t="shared" si="8"/>
        <v>2.7117999999999993</v>
      </c>
      <c r="O16" s="61">
        <v>1.4</v>
      </c>
      <c r="P16" s="32">
        <f t="shared" si="9"/>
        <v>7.0199690394462277E-2</v>
      </c>
      <c r="Q16" s="99">
        <f t="shared" si="10"/>
        <v>2.3628000000000005</v>
      </c>
      <c r="R16" s="67">
        <v>1.1000000000000001</v>
      </c>
      <c r="S16" s="36">
        <f t="shared" si="11"/>
        <v>6.1165214419955587E-2</v>
      </c>
      <c r="T16" s="94">
        <f t="shared" si="12"/>
        <v>1.474</v>
      </c>
      <c r="U16" s="61">
        <v>1</v>
      </c>
      <c r="V16" s="32">
        <f t="shared" si="13"/>
        <v>3.8157070448203198E-2</v>
      </c>
      <c r="W16" s="13">
        <f t="shared" si="14"/>
        <v>3.1504000000000003</v>
      </c>
      <c r="X16" s="67">
        <v>2.2000000000000002</v>
      </c>
      <c r="Y16" s="36">
        <f t="shared" si="15"/>
        <v>8.1553619226607435E-2</v>
      </c>
      <c r="Z16" s="94">
        <f t="shared" si="16"/>
        <v>4.6227</v>
      </c>
      <c r="AA16" s="61">
        <v>1.9</v>
      </c>
      <c r="AB16" s="79">
        <f t="shared" si="17"/>
        <v>0.11966668219871704</v>
      </c>
      <c r="AC16" s="89">
        <f t="shared" si="18"/>
        <v>9.4674999999999994</v>
      </c>
      <c r="AD16" s="67">
        <v>2.5</v>
      </c>
      <c r="AE16" s="36">
        <f t="shared" si="19"/>
        <v>0.24508281171530782</v>
      </c>
      <c r="AF16" s="85">
        <f t="shared" si="20"/>
        <v>38.629800000000003</v>
      </c>
      <c r="AG16" s="73">
        <v>1.9</v>
      </c>
      <c r="AH16" s="43">
        <f t="shared" si="21"/>
        <v>0.99999999999999978</v>
      </c>
      <c r="AI16" s="16"/>
      <c r="AJ16" s="16"/>
      <c r="AL16" s="5"/>
      <c r="AM16" s="5"/>
      <c r="AN16" s="5"/>
      <c r="AO16" s="5"/>
      <c r="AP16" s="5"/>
      <c r="AQ16" s="5"/>
    </row>
    <row r="17" spans="1:47" x14ac:dyDescent="0.25">
      <c r="A17" s="8" t="s">
        <v>37</v>
      </c>
      <c r="B17" s="94">
        <f t="shared" si="0"/>
        <v>3.5433999999999997</v>
      </c>
      <c r="C17" s="61">
        <v>1.4</v>
      </c>
      <c r="D17" s="32">
        <f t="shared" si="1"/>
        <v>0.15851230870399613</v>
      </c>
      <c r="E17" s="99">
        <f t="shared" si="2"/>
        <v>4.1229999999999993</v>
      </c>
      <c r="F17" s="67">
        <v>1.9</v>
      </c>
      <c r="G17" s="36">
        <f t="shared" si="3"/>
        <v>0.18444043821938702</v>
      </c>
      <c r="H17" s="94">
        <f t="shared" si="4"/>
        <v>2.0448000000000004</v>
      </c>
      <c r="I17" s="61">
        <v>1.6</v>
      </c>
      <c r="J17" s="32">
        <f t="shared" si="5"/>
        <v>9.1473152576037525E-2</v>
      </c>
      <c r="K17" s="99">
        <f>K$22*L17/100</f>
        <v>1.0331999999999999</v>
      </c>
      <c r="L17" s="67">
        <v>1.2</v>
      </c>
      <c r="M17" s="36">
        <f t="shared" si="7"/>
        <v>4.6219709136131625E-2</v>
      </c>
      <c r="N17" s="94">
        <f t="shared" si="8"/>
        <v>2.1307</v>
      </c>
      <c r="O17" s="61">
        <v>1.1000000000000001</v>
      </c>
      <c r="P17" s="32">
        <f t="shared" si="9"/>
        <v>9.5315848099453801E-2</v>
      </c>
      <c r="Q17" s="99">
        <f t="shared" si="10"/>
        <v>2.3628000000000005</v>
      </c>
      <c r="R17" s="67">
        <v>1.1000000000000001</v>
      </c>
      <c r="S17" s="36">
        <f t="shared" si="11"/>
        <v>0.10569873088158327</v>
      </c>
      <c r="T17" s="94">
        <f t="shared" si="12"/>
        <v>0</v>
      </c>
      <c r="U17" s="61">
        <v>0</v>
      </c>
      <c r="V17" s="32">
        <f t="shared" si="13"/>
        <v>0</v>
      </c>
      <c r="W17" s="13">
        <f t="shared" si="14"/>
        <v>2.0047999999999995</v>
      </c>
      <c r="X17" s="67">
        <v>1.4</v>
      </c>
      <c r="Y17" s="36">
        <f t="shared" si="15"/>
        <v>8.9683771657100911E-2</v>
      </c>
      <c r="Z17" s="94">
        <f t="shared" si="16"/>
        <v>1.7031000000000001</v>
      </c>
      <c r="AA17" s="61">
        <v>0.7</v>
      </c>
      <c r="AB17" s="79">
        <f t="shared" si="17"/>
        <v>7.6187366076021848E-2</v>
      </c>
      <c r="AC17" s="89">
        <f t="shared" si="18"/>
        <v>3.4082999999999997</v>
      </c>
      <c r="AD17" s="67">
        <v>0.9</v>
      </c>
      <c r="AE17" s="36">
        <f t="shared" si="19"/>
        <v>0.15246867465028785</v>
      </c>
      <c r="AF17" s="85">
        <f t="shared" si="20"/>
        <v>22.354099999999999</v>
      </c>
      <c r="AG17" s="73">
        <v>1.1000000000000001</v>
      </c>
      <c r="AH17" s="43">
        <f t="shared" si="21"/>
        <v>1</v>
      </c>
      <c r="AI17" s="16"/>
      <c r="AJ17" s="16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x14ac:dyDescent="0.25">
      <c r="A18" s="8" t="s">
        <v>38</v>
      </c>
      <c r="B18" s="94">
        <f t="shared" si="0"/>
        <v>1.2655000000000001</v>
      </c>
      <c r="C18" s="61">
        <v>0.5</v>
      </c>
      <c r="D18" s="32">
        <f t="shared" si="1"/>
        <v>0.13908580346642926</v>
      </c>
      <c r="E18" s="99">
        <f t="shared" si="2"/>
        <v>0.8680000000000001</v>
      </c>
      <c r="F18" s="67">
        <v>0.4</v>
      </c>
      <c r="G18" s="36">
        <f t="shared" si="3"/>
        <v>9.5398243705144686E-2</v>
      </c>
      <c r="H18" s="94">
        <f t="shared" si="4"/>
        <v>0.89459999999999995</v>
      </c>
      <c r="I18" s="61">
        <v>0.7</v>
      </c>
      <c r="J18" s="32">
        <f t="shared" si="5"/>
        <v>9.8321738270302342E-2</v>
      </c>
      <c r="K18" s="99" t="s">
        <v>0</v>
      </c>
      <c r="L18" s="67" t="s">
        <v>0</v>
      </c>
      <c r="M18" s="36" t="s">
        <v>0</v>
      </c>
      <c r="N18" s="94">
        <f t="shared" si="8"/>
        <v>1.1621999999999999</v>
      </c>
      <c r="O18" s="61">
        <v>0.6</v>
      </c>
      <c r="P18" s="32">
        <f t="shared" si="9"/>
        <v>0.12773253321903127</v>
      </c>
      <c r="Q18" s="99">
        <f t="shared" si="10"/>
        <v>0.64439999999999997</v>
      </c>
      <c r="R18" s="67">
        <v>0.3</v>
      </c>
      <c r="S18" s="36">
        <f t="shared" si="11"/>
        <v>7.0823304428105111E-2</v>
      </c>
      <c r="T18" s="94">
        <f t="shared" si="12"/>
        <v>0.29480000000000006</v>
      </c>
      <c r="U18" s="61">
        <v>0.2</v>
      </c>
      <c r="V18" s="32">
        <f t="shared" si="13"/>
        <v>3.2400233000318732E-2</v>
      </c>
      <c r="W18" s="13">
        <f t="shared" si="14"/>
        <v>0.85919999999999985</v>
      </c>
      <c r="X18" s="67">
        <v>0.6</v>
      </c>
      <c r="Y18" s="36">
        <f t="shared" si="15"/>
        <v>9.4431072570806796E-2</v>
      </c>
      <c r="Z18" s="94">
        <f t="shared" si="16"/>
        <v>1.2165000000000001</v>
      </c>
      <c r="AA18" s="61">
        <v>0.5</v>
      </c>
      <c r="AB18" s="79">
        <f t="shared" si="17"/>
        <v>0.13370041874113883</v>
      </c>
      <c r="AC18" s="89">
        <f t="shared" si="18"/>
        <v>1.8935</v>
      </c>
      <c r="AD18" s="67">
        <v>0.5</v>
      </c>
      <c r="AE18" s="36">
        <f t="shared" si="19"/>
        <v>0.20810665259872288</v>
      </c>
      <c r="AF18" s="85">
        <f t="shared" si="20"/>
        <v>9.0987000000000009</v>
      </c>
      <c r="AG18" s="73">
        <v>0.5</v>
      </c>
      <c r="AH18" s="43">
        <f>SUM(D18,G18,J18,P18,S18,V18,Y18,AB18,AE18)</f>
        <v>0.99999999999999989</v>
      </c>
      <c r="AI18" s="16"/>
      <c r="AJ18" s="16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x14ac:dyDescent="0.25">
      <c r="A19" s="8" t="s">
        <v>39</v>
      </c>
      <c r="B19" s="94">
        <f t="shared" si="0"/>
        <v>1.2655000000000001</v>
      </c>
      <c r="C19" s="61">
        <v>0.5</v>
      </c>
      <c r="D19" s="32">
        <f t="shared" si="1"/>
        <v>0.20727552658302489</v>
      </c>
      <c r="E19" s="99">
        <f t="shared" si="2"/>
        <v>0.43400000000000005</v>
      </c>
      <c r="F19" s="67">
        <v>0.2</v>
      </c>
      <c r="G19" s="36">
        <f t="shared" si="3"/>
        <v>7.1084613620729209E-2</v>
      </c>
      <c r="H19" s="94">
        <f t="shared" si="4"/>
        <v>0.38339999999999996</v>
      </c>
      <c r="I19" s="61">
        <v>0.3</v>
      </c>
      <c r="J19" s="32">
        <f t="shared" si="5"/>
        <v>6.2796868346054316E-2</v>
      </c>
      <c r="K19" s="99" t="s">
        <v>0</v>
      </c>
      <c r="L19" s="67" t="s">
        <v>0</v>
      </c>
      <c r="M19" s="36" t="s">
        <v>0</v>
      </c>
      <c r="N19" s="94">
        <f t="shared" si="8"/>
        <v>1.1621999999999999</v>
      </c>
      <c r="O19" s="61">
        <v>0.6</v>
      </c>
      <c r="P19" s="32">
        <f t="shared" si="9"/>
        <v>0.19035607822583286</v>
      </c>
      <c r="Q19" s="99">
        <f t="shared" si="10"/>
        <v>0.64439999999999997</v>
      </c>
      <c r="R19" s="67">
        <v>0.3</v>
      </c>
      <c r="S19" s="36">
        <f t="shared" si="11"/>
        <v>0.10554591017787533</v>
      </c>
      <c r="T19" s="94">
        <f t="shared" si="12"/>
        <v>0.44219999999999998</v>
      </c>
      <c r="U19" s="61">
        <v>0.3</v>
      </c>
      <c r="V19" s="32">
        <f t="shared" si="13"/>
        <v>7.2427686965636978E-2</v>
      </c>
      <c r="W19" s="13">
        <f t="shared" si="14"/>
        <v>0.28639999999999999</v>
      </c>
      <c r="X19" s="67">
        <v>0.2</v>
      </c>
      <c r="Y19" s="36">
        <f t="shared" si="15"/>
        <v>4.6909293412389037E-2</v>
      </c>
      <c r="Z19" s="94">
        <f t="shared" si="16"/>
        <v>0.72989999999999999</v>
      </c>
      <c r="AA19" s="61">
        <v>0.3</v>
      </c>
      <c r="AB19" s="79">
        <f>Z19/$AF19</f>
        <v>0.1195499066400236</v>
      </c>
      <c r="AC19" s="89">
        <f t="shared" si="18"/>
        <v>0.75739999999999996</v>
      </c>
      <c r="AD19" s="67">
        <v>0.2</v>
      </c>
      <c r="AE19" s="36">
        <f t="shared" si="19"/>
        <v>0.12405411602843384</v>
      </c>
      <c r="AF19" s="85">
        <f t="shared" si="20"/>
        <v>6.1053999999999995</v>
      </c>
      <c r="AG19" s="73">
        <v>0.3</v>
      </c>
      <c r="AH19" s="43">
        <f>SUM(D19,G19,J19,P19,S19,V19,Y19,AB19,AE19)</f>
        <v>1</v>
      </c>
      <c r="AI19" s="16"/>
      <c r="AJ19" s="16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x14ac:dyDescent="0.25">
      <c r="A20" s="8" t="s">
        <v>40</v>
      </c>
      <c r="B20" s="94">
        <f t="shared" si="0"/>
        <v>0.50620000000000009</v>
      </c>
      <c r="C20" s="61">
        <v>0.2</v>
      </c>
      <c r="D20" s="32">
        <f t="shared" si="1"/>
        <v>9.0181895922039526E-2</v>
      </c>
      <c r="E20" s="99">
        <f t="shared" si="2"/>
        <v>2.387</v>
      </c>
      <c r="F20" s="67">
        <v>1.1000000000000001</v>
      </c>
      <c r="G20" s="36">
        <f t="shared" si="3"/>
        <v>0.42525520657034438</v>
      </c>
      <c r="H20" s="94">
        <f t="shared" si="4"/>
        <v>0.76679999999999993</v>
      </c>
      <c r="I20" s="61">
        <v>0.6</v>
      </c>
      <c r="J20" s="32">
        <f t="shared" si="5"/>
        <v>0.13660900393721828</v>
      </c>
      <c r="K20" s="99" t="s">
        <v>0</v>
      </c>
      <c r="L20" s="67" t="s">
        <v>0</v>
      </c>
      <c r="M20" s="36" t="s">
        <v>0</v>
      </c>
      <c r="N20" s="94">
        <f t="shared" si="8"/>
        <v>0.38740000000000002</v>
      </c>
      <c r="O20" s="61">
        <v>0.2</v>
      </c>
      <c r="P20" s="32">
        <f t="shared" si="9"/>
        <v>6.9017120664160631E-2</v>
      </c>
      <c r="Q20" s="99">
        <f t="shared" si="10"/>
        <v>0.42960000000000009</v>
      </c>
      <c r="R20" s="67">
        <v>0.2</v>
      </c>
      <c r="S20" s="36">
        <f t="shared" si="11"/>
        <v>7.6535247902228723E-2</v>
      </c>
      <c r="T20" s="94">
        <f t="shared" si="12"/>
        <v>0</v>
      </c>
      <c r="U20" s="61">
        <v>0</v>
      </c>
      <c r="V20" s="32">
        <f t="shared" si="13"/>
        <v>0</v>
      </c>
      <c r="W20" s="13" t="s">
        <v>0</v>
      </c>
      <c r="X20" s="67" t="s">
        <v>0</v>
      </c>
      <c r="Y20" s="36" t="s">
        <v>0</v>
      </c>
      <c r="Z20" s="94" t="s">
        <v>0</v>
      </c>
      <c r="AA20" s="61" t="s">
        <v>0</v>
      </c>
      <c r="AB20" s="79" t="s">
        <v>0</v>
      </c>
      <c r="AC20" s="89">
        <f t="shared" si="18"/>
        <v>1.1360999999999999</v>
      </c>
      <c r="AD20" s="67">
        <v>0.3</v>
      </c>
      <c r="AE20" s="36">
        <f t="shared" si="19"/>
        <v>0.20240152500400846</v>
      </c>
      <c r="AF20" s="85">
        <f t="shared" si="20"/>
        <v>5.6131000000000002</v>
      </c>
      <c r="AG20" s="73">
        <v>0.3</v>
      </c>
      <c r="AH20" s="43">
        <f t="shared" si="21"/>
        <v>1.0000000000000002</v>
      </c>
      <c r="AI20" s="17"/>
    </row>
    <row r="21" spans="1:47" ht="15.75" thickBot="1" x14ac:dyDescent="0.3">
      <c r="A21" s="9" t="s">
        <v>41</v>
      </c>
      <c r="B21" s="96">
        <f t="shared" si="0"/>
        <v>0.50620000000000009</v>
      </c>
      <c r="C21" s="64">
        <v>0.2</v>
      </c>
      <c r="D21" s="34">
        <f t="shared" si="1"/>
        <v>4.9602163602869127E-2</v>
      </c>
      <c r="E21" s="101">
        <f t="shared" si="2"/>
        <v>3.2549999999999999</v>
      </c>
      <c r="F21" s="70">
        <v>1.5</v>
      </c>
      <c r="G21" s="38">
        <f t="shared" si="3"/>
        <v>0.31895504252733897</v>
      </c>
      <c r="H21" s="96">
        <f t="shared" si="4"/>
        <v>0.38339999999999996</v>
      </c>
      <c r="I21" s="64">
        <v>0.3</v>
      </c>
      <c r="J21" s="34">
        <f t="shared" si="5"/>
        <v>3.7569082428565818E-2</v>
      </c>
      <c r="K21" s="101">
        <f>K$22*L21/100</f>
        <v>0.43049999999999999</v>
      </c>
      <c r="L21" s="70">
        <v>0.5</v>
      </c>
      <c r="M21" s="38">
        <f t="shared" si="7"/>
        <v>4.2184376592325476E-2</v>
      </c>
      <c r="N21" s="96">
        <f t="shared" si="8"/>
        <v>0</v>
      </c>
      <c r="O21" s="64">
        <v>0</v>
      </c>
      <c r="P21" s="34">
        <f t="shared" si="9"/>
        <v>0</v>
      </c>
      <c r="Q21" s="101">
        <f t="shared" si="10"/>
        <v>0.85920000000000019</v>
      </c>
      <c r="R21" s="70">
        <v>0.4</v>
      </c>
      <c r="S21" s="38">
        <f t="shared" si="11"/>
        <v>8.4192372515972252E-2</v>
      </c>
      <c r="T21" s="96">
        <f t="shared" si="12"/>
        <v>1.7687999999999999</v>
      </c>
      <c r="U21" s="64">
        <v>1.2</v>
      </c>
      <c r="V21" s="34">
        <f t="shared" si="13"/>
        <v>0.17332340375494842</v>
      </c>
      <c r="W21" s="14" t="s">
        <v>0</v>
      </c>
      <c r="X21" s="70" t="s">
        <v>0</v>
      </c>
      <c r="Y21" s="38" t="s">
        <v>0</v>
      </c>
      <c r="Z21" s="96">
        <f t="shared" si="16"/>
        <v>0.72989999999999999</v>
      </c>
      <c r="AA21" s="64">
        <v>0.3</v>
      </c>
      <c r="AB21" s="82">
        <f t="shared" si="17"/>
        <v>7.1522361149218033E-2</v>
      </c>
      <c r="AC21" s="91">
        <f t="shared" si="18"/>
        <v>2.2721999999999998</v>
      </c>
      <c r="AD21" s="70">
        <v>0.6</v>
      </c>
      <c r="AE21" s="38">
        <f t="shared" si="19"/>
        <v>0.22265119742876174</v>
      </c>
      <c r="AF21" s="86">
        <f t="shared" si="20"/>
        <v>10.205200000000001</v>
      </c>
      <c r="AG21" s="76">
        <v>0.5</v>
      </c>
      <c r="AH21" s="49">
        <f t="shared" si="21"/>
        <v>0.99999999999999989</v>
      </c>
    </row>
    <row r="22" spans="1:47" ht="30.75" thickBot="1" x14ac:dyDescent="0.3">
      <c r="A22" s="119" t="s">
        <v>43</v>
      </c>
      <c r="B22" s="120">
        <v>253.1</v>
      </c>
      <c r="C22" s="121">
        <f>SUM(C6:C21)</f>
        <v>100.10000000000002</v>
      </c>
      <c r="D22" s="122">
        <f t="shared" si="1"/>
        <v>0.12621552884855133</v>
      </c>
      <c r="E22" s="123">
        <v>217</v>
      </c>
      <c r="F22" s="124">
        <f>SUM(F6:F21)</f>
        <v>100.10000000000001</v>
      </c>
      <c r="G22" s="125">
        <f t="shared" si="3"/>
        <v>0.10821323492744228</v>
      </c>
      <c r="H22" s="120">
        <v>127.8</v>
      </c>
      <c r="I22" s="121">
        <f>SUM(I6:I21)</f>
        <v>100.09999999999998</v>
      </c>
      <c r="J22" s="122">
        <f t="shared" si="5"/>
        <v>6.3731112551737898E-2</v>
      </c>
      <c r="K22" s="123">
        <v>86.1</v>
      </c>
      <c r="L22" s="124">
        <f>SUM(L6:L21)</f>
        <v>100</v>
      </c>
      <c r="M22" s="125">
        <f t="shared" si="7"/>
        <v>4.2936219019598064E-2</v>
      </c>
      <c r="N22" s="120">
        <v>193.7</v>
      </c>
      <c r="O22" s="121">
        <f>SUM(O6:O21)</f>
        <v>99.899999999999991</v>
      </c>
      <c r="P22" s="122">
        <f t="shared" si="9"/>
        <v>9.6594025831546401E-2</v>
      </c>
      <c r="Q22" s="123">
        <v>214.8</v>
      </c>
      <c r="R22" s="124">
        <f>SUM(R6:R21)</f>
        <v>100</v>
      </c>
      <c r="S22" s="125">
        <f t="shared" si="11"/>
        <v>0.10711614222310877</v>
      </c>
      <c r="T22" s="120">
        <v>147.4</v>
      </c>
      <c r="U22" s="121">
        <f>SUM(U6:U21)</f>
        <v>100.1</v>
      </c>
      <c r="V22" s="122">
        <f t="shared" si="13"/>
        <v>7.3505211190345587E-2</v>
      </c>
      <c r="W22" s="123">
        <v>143.19999999999999</v>
      </c>
      <c r="X22" s="124">
        <f>SUM(X6:X21)</f>
        <v>100.10000000000001</v>
      </c>
      <c r="Y22" s="125">
        <f t="shared" si="15"/>
        <v>7.141076148207251E-2</v>
      </c>
      <c r="Z22" s="120">
        <v>243.3</v>
      </c>
      <c r="AA22" s="121">
        <f>SUM(AA6:AA21)</f>
        <v>99.800000000000011</v>
      </c>
      <c r="AB22" s="126">
        <f t="shared" si="17"/>
        <v>0.1213284795292475</v>
      </c>
      <c r="AC22" s="127">
        <v>378.7</v>
      </c>
      <c r="AD22" s="124">
        <f>SUM(AD6:AD21)</f>
        <v>99.9</v>
      </c>
      <c r="AE22" s="125">
        <f t="shared" si="19"/>
        <v>0.18884954869595572</v>
      </c>
      <c r="AF22" s="128">
        <v>2005.3</v>
      </c>
      <c r="AG22" s="129">
        <f>SUM(AG6:AG21)</f>
        <v>99.9</v>
      </c>
      <c r="AH22" s="130">
        <f t="shared" ref="AH22" si="22">SUM(D22,G22,J22,M22,P22,S22,V22,Y22,AB22,AE22)</f>
        <v>0.99990026429960599</v>
      </c>
    </row>
    <row r="23" spans="1:47" ht="30" customHeight="1" x14ac:dyDescent="0.4">
      <c r="A23" s="102" t="s">
        <v>46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</row>
    <row r="24" spans="1:47" ht="45" x14ac:dyDescent="0.25">
      <c r="A24" s="109"/>
      <c r="B24" s="109"/>
      <c r="C24" s="103" t="s">
        <v>51</v>
      </c>
      <c r="D24" s="108"/>
      <c r="E24" s="109"/>
      <c r="F24" s="110" t="s">
        <v>52</v>
      </c>
      <c r="G24" s="108"/>
      <c r="H24" s="109"/>
      <c r="I24" s="103" t="s">
        <v>53</v>
      </c>
      <c r="J24" s="108"/>
      <c r="K24" s="109"/>
      <c r="L24" s="110" t="s">
        <v>54</v>
      </c>
      <c r="M24" s="108"/>
      <c r="N24" s="109"/>
      <c r="O24" s="103" t="s">
        <v>55</v>
      </c>
      <c r="P24" s="108"/>
      <c r="Q24" s="109"/>
      <c r="R24" s="110" t="s">
        <v>56</v>
      </c>
      <c r="S24" s="108"/>
      <c r="T24" s="109"/>
      <c r="U24" s="103" t="s">
        <v>57</v>
      </c>
      <c r="V24" s="108"/>
      <c r="W24" s="109"/>
      <c r="X24" s="110" t="s">
        <v>58</v>
      </c>
      <c r="Y24" s="108"/>
      <c r="Z24" s="109"/>
      <c r="AA24" s="103" t="s">
        <v>59</v>
      </c>
      <c r="AB24" s="108"/>
      <c r="AC24" s="109"/>
      <c r="AD24" s="110" t="s">
        <v>60</v>
      </c>
      <c r="AE24" s="108"/>
      <c r="AG24" s="113" t="s">
        <v>61</v>
      </c>
      <c r="AH24" s="4"/>
    </row>
    <row r="25" spans="1:47" ht="30" x14ac:dyDescent="0.25">
      <c r="A25" s="104" t="s">
        <v>42</v>
      </c>
      <c r="B25" s="109"/>
      <c r="C25" s="115">
        <v>55</v>
      </c>
      <c r="D25" s="116"/>
      <c r="E25" s="117"/>
      <c r="F25" s="118">
        <v>54</v>
      </c>
      <c r="G25" s="116"/>
      <c r="H25" s="117"/>
      <c r="I25" s="115">
        <v>49</v>
      </c>
      <c r="J25" s="116"/>
      <c r="K25" s="117"/>
      <c r="L25" s="118">
        <v>53</v>
      </c>
      <c r="M25" s="116"/>
      <c r="N25" s="117"/>
      <c r="O25" s="115">
        <v>48</v>
      </c>
      <c r="P25" s="116"/>
      <c r="Q25" s="117"/>
      <c r="R25" s="118">
        <v>46</v>
      </c>
      <c r="S25" s="116"/>
      <c r="T25" s="117"/>
      <c r="U25" s="115">
        <v>48</v>
      </c>
      <c r="V25" s="108"/>
      <c r="W25" s="109"/>
      <c r="X25" s="112">
        <v>51</v>
      </c>
      <c r="Y25" s="108"/>
      <c r="Z25" s="109"/>
      <c r="AA25" s="111">
        <v>52</v>
      </c>
      <c r="AB25" s="108"/>
      <c r="AC25" s="109"/>
      <c r="AD25" s="112">
        <v>52</v>
      </c>
      <c r="AE25" s="108"/>
      <c r="AG25" s="114">
        <v>51</v>
      </c>
      <c r="AH25" s="4"/>
    </row>
    <row r="26" spans="1:47" ht="30" x14ac:dyDescent="0.25">
      <c r="A26" s="105" t="s">
        <v>2</v>
      </c>
      <c r="B26" s="109"/>
      <c r="C26" s="115">
        <v>56</v>
      </c>
      <c r="D26" s="116"/>
      <c r="E26" s="117"/>
      <c r="F26" s="118">
        <v>58</v>
      </c>
      <c r="G26" s="116"/>
      <c r="H26" s="117"/>
      <c r="I26" s="115">
        <v>50</v>
      </c>
      <c r="J26" s="116"/>
      <c r="K26" s="117"/>
      <c r="L26" s="118">
        <v>56</v>
      </c>
      <c r="M26" s="116"/>
      <c r="N26" s="117"/>
      <c r="O26" s="115">
        <v>52</v>
      </c>
      <c r="P26" s="116"/>
      <c r="Q26" s="117"/>
      <c r="R26" s="118">
        <v>50</v>
      </c>
      <c r="S26" s="116"/>
      <c r="T26" s="117"/>
      <c r="U26" s="115">
        <v>48</v>
      </c>
      <c r="V26" s="108"/>
      <c r="W26" s="109"/>
      <c r="X26" s="112">
        <v>53</v>
      </c>
      <c r="Y26" s="108"/>
      <c r="Z26" s="109"/>
      <c r="AA26" s="111">
        <v>62</v>
      </c>
      <c r="AB26" s="108"/>
      <c r="AC26" s="109"/>
      <c r="AD26" s="112">
        <v>60</v>
      </c>
      <c r="AE26" s="108"/>
      <c r="AG26" s="114">
        <v>55</v>
      </c>
      <c r="AH26" s="4"/>
    </row>
    <row r="27" spans="1:47" ht="30" x14ac:dyDescent="0.25">
      <c r="A27" s="106" t="s">
        <v>3</v>
      </c>
      <c r="B27" s="109"/>
      <c r="C27" s="115">
        <v>55</v>
      </c>
      <c r="D27" s="116"/>
      <c r="E27" s="117"/>
      <c r="F27" s="118">
        <v>51</v>
      </c>
      <c r="G27" s="116"/>
      <c r="H27" s="117"/>
      <c r="I27" s="115">
        <v>50</v>
      </c>
      <c r="J27" s="116"/>
      <c r="K27" s="117"/>
      <c r="L27" s="118">
        <v>46</v>
      </c>
      <c r="M27" s="116"/>
      <c r="N27" s="117"/>
      <c r="O27" s="115">
        <v>47</v>
      </c>
      <c r="P27" s="116"/>
      <c r="Q27" s="117"/>
      <c r="R27" s="118">
        <v>44</v>
      </c>
      <c r="S27" s="116"/>
      <c r="T27" s="117"/>
      <c r="U27" s="115">
        <v>48</v>
      </c>
      <c r="V27" s="108"/>
      <c r="W27" s="109"/>
      <c r="X27" s="112">
        <v>53</v>
      </c>
      <c r="Y27" s="108"/>
      <c r="Z27" s="109"/>
      <c r="AA27" s="111">
        <v>50</v>
      </c>
      <c r="AB27" s="108"/>
      <c r="AC27" s="109"/>
      <c r="AD27" s="112">
        <v>47</v>
      </c>
      <c r="AE27" s="108"/>
      <c r="AG27" s="114">
        <v>49</v>
      </c>
      <c r="AH27" s="4"/>
    </row>
    <row r="28" spans="1:47" ht="30" x14ac:dyDescent="0.25">
      <c r="A28" s="107" t="s">
        <v>4</v>
      </c>
      <c r="B28" s="109"/>
      <c r="C28" s="115">
        <v>53</v>
      </c>
      <c r="D28" s="116"/>
      <c r="E28" s="117"/>
      <c r="F28" s="118">
        <v>45</v>
      </c>
      <c r="G28" s="116"/>
      <c r="H28" s="117"/>
      <c r="I28" s="115">
        <v>43</v>
      </c>
      <c r="J28" s="116"/>
      <c r="K28" s="117"/>
      <c r="L28" s="118">
        <v>38</v>
      </c>
      <c r="M28" s="116"/>
      <c r="N28" s="117"/>
      <c r="O28" s="115">
        <v>40</v>
      </c>
      <c r="P28" s="116"/>
      <c r="Q28" s="117"/>
      <c r="R28" s="118">
        <v>38</v>
      </c>
      <c r="S28" s="116"/>
      <c r="T28" s="117"/>
      <c r="U28" s="115">
        <v>47</v>
      </c>
      <c r="V28" s="108"/>
      <c r="W28" s="109"/>
      <c r="X28" s="112">
        <v>42</v>
      </c>
      <c r="Y28" s="108"/>
      <c r="Z28" s="109"/>
      <c r="AA28" s="111">
        <v>45</v>
      </c>
      <c r="AB28" s="108"/>
      <c r="AC28" s="109"/>
      <c r="AD28" s="112">
        <v>42</v>
      </c>
      <c r="AE28" s="108"/>
      <c r="AG28" s="114">
        <v>44</v>
      </c>
      <c r="AH28" s="4"/>
    </row>
    <row r="29" spans="1:47" x14ac:dyDescent="0.25">
      <c r="B29" s="17">
        <f>SUM(B6:B21)-B22</f>
        <v>0.2530999999999608</v>
      </c>
      <c r="C29" s="17">
        <f>SUM(C6:C21)-C22</f>
        <v>0</v>
      </c>
      <c r="D29" s="27"/>
      <c r="E29" s="17">
        <f>SUM(E6:E21)-E22</f>
        <v>0.21699999999989927</v>
      </c>
      <c r="F29" s="17">
        <f>SUM(F6:F21)-F22</f>
        <v>0</v>
      </c>
      <c r="G29" s="27"/>
      <c r="H29" s="17">
        <f>SUM(H6:H21)-H22</f>
        <v>0.12779999999996505</v>
      </c>
      <c r="I29" s="17">
        <f>SUM(I6:I21)-I22</f>
        <v>0</v>
      </c>
      <c r="J29" s="27"/>
      <c r="K29" s="17">
        <f>SUM(K6:K21)-K22</f>
        <v>0</v>
      </c>
      <c r="L29" s="17">
        <f>SUM(L6:L21)-L22</f>
        <v>0</v>
      </c>
      <c r="M29" s="27"/>
      <c r="N29" s="17">
        <f>SUM(N6:N21)-N22</f>
        <v>-0.19369999999997844</v>
      </c>
      <c r="O29" s="17">
        <f>SUM(O6:O21)-O22</f>
        <v>0</v>
      </c>
      <c r="P29" s="27"/>
      <c r="Q29" s="17">
        <f>SUM(Q6:Q21)-Q22</f>
        <v>0</v>
      </c>
      <c r="R29" s="17">
        <f>SUM(R6:R21)-R22</f>
        <v>0</v>
      </c>
      <c r="S29" s="27"/>
      <c r="T29" s="17">
        <f>SUM(T6:T21)-T22</f>
        <v>0.14740000000003306</v>
      </c>
      <c r="U29" s="17">
        <f>SUM(U6:U21)-U22</f>
        <v>0</v>
      </c>
      <c r="V29" s="27"/>
      <c r="W29" s="17">
        <f>SUM(W6:W21)-W22</f>
        <v>0.14319999999995048</v>
      </c>
      <c r="X29" s="17">
        <f>SUM(X6:X21)-X22</f>
        <v>0</v>
      </c>
      <c r="Y29" s="27"/>
      <c r="Z29" s="17">
        <f>SUM(Z6:Z21)-Z22</f>
        <v>-0.48660000000000991</v>
      </c>
      <c r="AA29" s="17">
        <f>SUM(AA6:AA21)-AA22</f>
        <v>0</v>
      </c>
      <c r="AB29" s="27"/>
      <c r="AC29" s="17">
        <f>SUM(AC6:AC21)-AC22</f>
        <v>-0.37870000000003756</v>
      </c>
      <c r="AD29" s="17">
        <f>SUM(AD6:AD21)-AD22</f>
        <v>0</v>
      </c>
      <c r="AE29" s="27"/>
      <c r="AF29" s="17"/>
      <c r="AG29" s="27"/>
      <c r="AH29" s="27"/>
    </row>
    <row r="30" spans="1:47" x14ac:dyDescent="0.25">
      <c r="A30" s="1" t="s">
        <v>1</v>
      </c>
    </row>
    <row r="31" spans="1:47" x14ac:dyDescent="0.25">
      <c r="A31" s="1"/>
      <c r="B31" s="17"/>
      <c r="C31" s="27"/>
      <c r="D31" s="27"/>
      <c r="E31" s="17"/>
      <c r="F31" s="27"/>
      <c r="G31" s="27"/>
      <c r="H31" s="17"/>
      <c r="I31" s="27"/>
      <c r="J31" s="27"/>
      <c r="K31" s="17"/>
      <c r="L31" s="27"/>
      <c r="M31" s="27"/>
      <c r="N31" s="17"/>
      <c r="O31" s="27"/>
      <c r="P31" s="27"/>
      <c r="Q31" s="17"/>
      <c r="R31" s="27"/>
      <c r="S31" s="27"/>
      <c r="T31" s="17"/>
      <c r="U31" s="27"/>
      <c r="V31" s="27"/>
      <c r="W31" s="17"/>
      <c r="X31" s="27"/>
      <c r="Y31" s="27"/>
      <c r="Z31" s="17"/>
      <c r="AA31" s="27"/>
      <c r="AB31" s="27"/>
      <c r="AC31" s="17"/>
      <c r="AD31" s="27"/>
      <c r="AE31" s="27"/>
      <c r="AH31" s="27"/>
    </row>
    <row r="32" spans="1:47" x14ac:dyDescent="0.25">
      <c r="A32" s="2" t="s">
        <v>5</v>
      </c>
      <c r="B32" s="17"/>
      <c r="C32" s="27"/>
      <c r="D32" s="27"/>
      <c r="E32" s="17"/>
      <c r="F32" s="27"/>
      <c r="G32" s="27"/>
      <c r="H32" s="17"/>
      <c r="I32" s="27"/>
      <c r="J32" s="27"/>
      <c r="K32" s="17"/>
      <c r="L32" s="27"/>
      <c r="M32" s="27"/>
      <c r="N32" s="17"/>
      <c r="O32" s="27"/>
      <c r="P32" s="27"/>
      <c r="Q32" s="17"/>
      <c r="R32" s="27"/>
      <c r="S32" s="27"/>
      <c r="T32" s="17"/>
      <c r="U32" s="27"/>
      <c r="V32" s="27"/>
      <c r="W32" s="17"/>
      <c r="X32" s="27"/>
      <c r="Y32" s="27"/>
      <c r="Z32" s="17"/>
      <c r="AA32" s="27"/>
      <c r="AB32" s="27"/>
      <c r="AC32" s="17"/>
      <c r="AD32" s="27"/>
      <c r="AE32" s="27"/>
      <c r="AH32" s="27"/>
    </row>
    <row r="33" spans="1:1" x14ac:dyDescent="0.25">
      <c r="A33" s="2" t="s">
        <v>24</v>
      </c>
    </row>
    <row r="34" spans="1:1" x14ac:dyDescent="0.25">
      <c r="A34" s="2" t="s">
        <v>23</v>
      </c>
    </row>
    <row r="35" spans="1:1" x14ac:dyDescent="0.25">
      <c r="A35" s="2" t="s">
        <v>22</v>
      </c>
    </row>
    <row r="36" spans="1:1" x14ac:dyDescent="0.25">
      <c r="A36" s="2" t="s">
        <v>6</v>
      </c>
    </row>
    <row r="37" spans="1:1" x14ac:dyDescent="0.25">
      <c r="A37" s="2" t="s">
        <v>7</v>
      </c>
    </row>
    <row r="38" spans="1:1" x14ac:dyDescent="0.25">
      <c r="A38" s="3"/>
    </row>
    <row r="39" spans="1:1" x14ac:dyDescent="0.25">
      <c r="A39" s="2" t="s">
        <v>8</v>
      </c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3"/>
    </row>
    <row r="48" spans="1:1" x14ac:dyDescent="0.25">
      <c r="A48" s="2"/>
    </row>
  </sheetData>
  <mergeCells count="13">
    <mergeCell ref="A23:AH23"/>
    <mergeCell ref="A4:A5"/>
    <mergeCell ref="AF4:AH4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2019-12-16T13:27:16Z</dcterms:created>
  <dcterms:modified xsi:type="dcterms:W3CDTF">2019-12-18T13:47:35Z</dcterms:modified>
</cp:coreProperties>
</file>