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6820" windowHeight="10665"/>
  </bookViews>
  <sheets>
    <sheet name="tabel_04_3_opp_naar_beheersvorm" sheetId="1" r:id="rId1"/>
  </sheets>
  <definedNames>
    <definedName name="_xlnm._FilterDatabase" localSheetId="0" hidden="1">tabel_04_3_opp_naar_beheersvorm!$A$2:$AF$2</definedName>
  </definedNames>
  <calcPr calcId="162913" iterateDelta="1E-4"/>
</workbook>
</file>

<file path=xl/calcChain.xml><?xml version="1.0" encoding="utf-8"?>
<calcChain xmlns="http://schemas.openxmlformats.org/spreadsheetml/2006/main">
  <c r="W17" i="1" l="1"/>
  <c r="AB17" i="1"/>
  <c r="AD17" i="1"/>
  <c r="AF17" i="1"/>
  <c r="AE18" i="1"/>
  <c r="AE17" i="1"/>
  <c r="AE15" i="1"/>
  <c r="AE9" i="1"/>
  <c r="AE10" i="1"/>
  <c r="AE4" i="1"/>
  <c r="C18" i="1" l="1"/>
  <c r="AE13" i="1"/>
  <c r="S14" i="1" s="1"/>
  <c r="AE11" i="1"/>
  <c r="AE7" i="1"/>
  <c r="AE5" i="1"/>
  <c r="S6" i="1" s="1"/>
  <c r="I6" i="1"/>
  <c r="AE3" i="1"/>
  <c r="AE16" i="1"/>
  <c r="O8" i="1"/>
  <c r="M12" i="1"/>
  <c r="AC16" i="1"/>
  <c r="AA16" i="1"/>
  <c r="Y16" i="1"/>
  <c r="W16" i="1"/>
  <c r="U16" i="1"/>
  <c r="Q16" i="1"/>
  <c r="O16" i="1"/>
  <c r="M16" i="1"/>
  <c r="K16" i="1"/>
  <c r="I16" i="1"/>
  <c r="G16" i="1"/>
  <c r="E16" i="1"/>
  <c r="C16" i="1"/>
  <c r="AC14" i="1"/>
  <c r="AA14" i="1"/>
  <c r="Y14" i="1"/>
  <c r="W14" i="1"/>
  <c r="U14" i="1"/>
  <c r="Q14" i="1"/>
  <c r="O14" i="1"/>
  <c r="M14" i="1"/>
  <c r="K14" i="1"/>
  <c r="I14" i="1"/>
  <c r="G14" i="1"/>
  <c r="E14" i="1"/>
  <c r="AA12" i="1"/>
  <c r="Y12" i="1"/>
  <c r="W12" i="1"/>
  <c r="U12" i="1"/>
  <c r="S12" i="1"/>
  <c r="Q12" i="1"/>
  <c r="O12" i="1"/>
  <c r="K12" i="1"/>
  <c r="I12" i="1"/>
  <c r="G12" i="1"/>
  <c r="E12" i="1"/>
  <c r="C12" i="1"/>
  <c r="AE12" i="1" s="1"/>
  <c r="Y8" i="1"/>
  <c r="U8" i="1"/>
  <c r="M8" i="1"/>
  <c r="K8" i="1"/>
  <c r="I8" i="1"/>
  <c r="G8" i="1"/>
  <c r="E8" i="1"/>
  <c r="C8" i="1"/>
  <c r="AE8" i="1" s="1"/>
  <c r="Y6" i="1"/>
  <c r="AC4" i="1"/>
  <c r="AA4" i="1"/>
  <c r="Y4" i="1"/>
  <c r="W4" i="1"/>
  <c r="U4" i="1"/>
  <c r="S4" i="1"/>
  <c r="Q4" i="1"/>
  <c r="O4" i="1"/>
  <c r="M4" i="1"/>
  <c r="K4" i="1"/>
  <c r="I4" i="1"/>
  <c r="G4" i="1"/>
  <c r="E4" i="1"/>
  <c r="E9" i="1"/>
  <c r="E17" i="1"/>
  <c r="C17" i="1"/>
  <c r="C9" i="1"/>
  <c r="AA6" i="1" l="1"/>
  <c r="C6" i="1"/>
  <c r="AC6" i="1"/>
  <c r="K6" i="1"/>
  <c r="M6" i="1"/>
  <c r="O6" i="1"/>
  <c r="Q6" i="1"/>
  <c r="C14" i="1"/>
  <c r="AE14" i="1" s="1"/>
  <c r="E6" i="1"/>
  <c r="U6" i="1"/>
  <c r="G6" i="1"/>
  <c r="W6" i="1"/>
  <c r="AE6" i="1" l="1"/>
  <c r="D3" i="1" l="1"/>
  <c r="D5" i="1"/>
  <c r="D7" i="1"/>
  <c r="D13" i="1" l="1"/>
  <c r="D11" i="1"/>
  <c r="D15" i="1"/>
  <c r="D17" i="1" l="1"/>
  <c r="D9" i="1"/>
  <c r="AC17" i="1" l="1"/>
  <c r="AC9" i="1"/>
  <c r="AD15" i="1" l="1"/>
  <c r="AD3" i="1"/>
  <c r="AD13" i="1"/>
  <c r="AD5" i="1"/>
  <c r="AD9" i="1" l="1"/>
  <c r="F11" i="1" l="1"/>
  <c r="F15" i="1"/>
  <c r="F13" i="1"/>
  <c r="F7" i="1"/>
  <c r="F5" i="1"/>
  <c r="F3" i="1"/>
  <c r="F17" i="1" l="1"/>
  <c r="F9" i="1"/>
  <c r="Y17" i="1" l="1"/>
  <c r="Y9" i="1"/>
  <c r="Z5" i="1" l="1"/>
  <c r="Z3" i="1"/>
  <c r="Z13" i="1"/>
  <c r="Z11" i="1"/>
  <c r="Z7" i="1"/>
  <c r="Z15" i="1"/>
  <c r="Z17" i="1" l="1"/>
  <c r="Z9" i="1"/>
  <c r="W9" i="1" l="1"/>
  <c r="X5" i="1" l="1"/>
  <c r="X13" i="1"/>
  <c r="X11" i="1"/>
  <c r="X15" i="1"/>
  <c r="X3" i="1"/>
  <c r="X17" i="1" l="1"/>
  <c r="X9" i="1"/>
  <c r="Q9" i="1" l="1"/>
  <c r="Q17" i="1"/>
  <c r="R5" i="1" l="1"/>
  <c r="R3" i="1"/>
  <c r="R15" i="1"/>
  <c r="R13" i="1"/>
  <c r="R11" i="1"/>
  <c r="AA9" i="1"/>
  <c r="AA17" i="1"/>
  <c r="AB15" i="1" l="1"/>
  <c r="AB5" i="1"/>
  <c r="AB13" i="1"/>
  <c r="AB11" i="1"/>
  <c r="AB3" i="1"/>
  <c r="R17" i="1"/>
  <c r="R9" i="1"/>
  <c r="K9" i="1"/>
  <c r="K17" i="1"/>
  <c r="L11" i="1" l="1"/>
  <c r="L7" i="1"/>
  <c r="L5" i="1"/>
  <c r="L3" i="1"/>
  <c r="L15" i="1"/>
  <c r="L13" i="1"/>
  <c r="AB9" i="1"/>
  <c r="I9" i="1"/>
  <c r="I17" i="1"/>
  <c r="J15" i="1" l="1"/>
  <c r="J13" i="1"/>
  <c r="J11" i="1"/>
  <c r="J7" i="1"/>
  <c r="J5" i="1"/>
  <c r="J3" i="1"/>
  <c r="L17" i="1"/>
  <c r="L9" i="1"/>
  <c r="S9" i="1"/>
  <c r="S17" i="1"/>
  <c r="J17" i="1" l="1"/>
  <c r="J9" i="1"/>
  <c r="T13" i="1"/>
  <c r="T11" i="1"/>
  <c r="T5" i="1"/>
  <c r="T3" i="1"/>
  <c r="T17" i="1" l="1"/>
  <c r="T9" i="1"/>
  <c r="U17" i="1"/>
  <c r="U9" i="1"/>
  <c r="V11" i="1" l="1"/>
  <c r="V5" i="1"/>
  <c r="V3" i="1"/>
  <c r="V15" i="1"/>
  <c r="V13" i="1"/>
  <c r="V7" i="1"/>
  <c r="O9" i="1"/>
  <c r="O17" i="1"/>
  <c r="V17" i="1" l="1"/>
  <c r="V9" i="1"/>
  <c r="P5" i="1"/>
  <c r="P3" i="1"/>
  <c r="P15" i="1"/>
  <c r="P13" i="1"/>
  <c r="P11" i="1"/>
  <c r="P7" i="1"/>
  <c r="P9" i="1" s="1"/>
  <c r="G9" i="1"/>
  <c r="G17" i="1"/>
  <c r="H11" i="1" l="1"/>
  <c r="H7" i="1"/>
  <c r="H15" i="1"/>
  <c r="H5" i="1"/>
  <c r="H3" i="1"/>
  <c r="H13" i="1"/>
  <c r="P17" i="1"/>
  <c r="H17" i="1" l="1"/>
  <c r="H9" i="1"/>
  <c r="C4" i="1" l="1"/>
  <c r="M9" i="1"/>
  <c r="M17" i="1"/>
  <c r="N15" i="1" l="1"/>
  <c r="N13" i="1"/>
  <c r="N11" i="1"/>
  <c r="N7" i="1"/>
  <c r="N5" i="1"/>
  <c r="N3" i="1"/>
  <c r="W10" i="1" l="1"/>
  <c r="G10" i="1"/>
  <c r="E10" i="1"/>
  <c r="U10" i="1"/>
  <c r="S10" i="1"/>
  <c r="C10" i="1"/>
  <c r="Q10" i="1"/>
  <c r="O10" i="1"/>
  <c r="AC10" i="1"/>
  <c r="AA10" i="1"/>
  <c r="Y10" i="1"/>
  <c r="M10" i="1"/>
  <c r="K10" i="1"/>
  <c r="I10" i="1"/>
  <c r="AA18" i="1"/>
  <c r="I18" i="1"/>
  <c r="Y18" i="1"/>
  <c r="G18" i="1"/>
  <c r="E18" i="1"/>
  <c r="K18" i="1"/>
  <c r="S18" i="1"/>
  <c r="W18" i="1"/>
  <c r="Q18" i="1"/>
  <c r="M18" i="1"/>
  <c r="U18" i="1"/>
  <c r="O18" i="1"/>
  <c r="AC18" i="1"/>
  <c r="N17" i="1"/>
  <c r="N9" i="1"/>
  <c r="AF7" i="1"/>
  <c r="AF11" i="1"/>
  <c r="AF3" i="1"/>
  <c r="AF15" i="1"/>
  <c r="AF13" i="1"/>
  <c r="AF5" i="1"/>
  <c r="AF9" i="1" l="1"/>
</calcChain>
</file>

<file path=xl/sharedStrings.xml><?xml version="1.0" encoding="utf-8"?>
<sst xmlns="http://schemas.openxmlformats.org/spreadsheetml/2006/main" count="74" uniqueCount="54">
  <si>
    <t>ID</t>
  </si>
  <si>
    <t>Management form</t>
  </si>
  <si>
    <t>Forest stands - evenaged</t>
  </si>
  <si>
    <t>Forest stands - unevenaged</t>
  </si>
  <si>
    <t>Clearcuts</t>
  </si>
  <si>
    <t>Forest stands - subtotal</t>
  </si>
  <si>
    <t>Other/special forest types</t>
  </si>
  <si>
    <t>Other areas planted with trees</t>
  </si>
  <si>
    <t>Plots not visited/measured</t>
  </si>
  <si>
    <t>Total</t>
  </si>
  <si>
    <t xml:space="preserve"> -- </t>
  </si>
  <si>
    <t>Translated with Google Translate</t>
  </si>
  <si>
    <t>Sums checked by JRC: 09-2018</t>
  </si>
  <si>
    <t>Percentages calculated by JRC: 09-2018</t>
  </si>
  <si>
    <t>For exact desciptions of Management forms look to the NFI-6 Report, Annex 2, point 5, page 67-68</t>
  </si>
  <si>
    <t>State Forest
(ha)</t>
  </si>
  <si>
    <t>State Forest
(%)</t>
  </si>
  <si>
    <t>Privately owned
(ha)</t>
  </si>
  <si>
    <t>Privately owned
(%)</t>
  </si>
  <si>
    <t>Municipalities
(ha)</t>
  </si>
  <si>
    <t>Municipalities
(%)</t>
  </si>
  <si>
    <t>Nature conservation organizations
(ha)</t>
  </si>
  <si>
    <t>Nature conservation organizations
(%)</t>
  </si>
  <si>
    <t>Nature monuments
(ha)</t>
  </si>
  <si>
    <t>Nature monuments
(%)</t>
  </si>
  <si>
    <t>Company
(ha)</t>
  </si>
  <si>
    <t>Company
(%)</t>
  </si>
  <si>
    <t>Estate
(ha)</t>
  </si>
  <si>
    <t>Estate
(%)</t>
  </si>
  <si>
    <t>Other privately organized
(ha)</t>
  </si>
  <si>
    <t>Other privately organized
(%)</t>
  </si>
  <si>
    <t>Ministry of Financial Affairs
(ha)</t>
  </si>
  <si>
    <t>Ministry of Financial Affairs
(%)</t>
  </si>
  <si>
    <t>Ministry of Defense
(ha)</t>
  </si>
  <si>
    <t>Ministry of Defense
(%)</t>
  </si>
  <si>
    <t>Other public property
(ha)</t>
  </si>
  <si>
    <t>Other public property
(%)</t>
  </si>
  <si>
    <t>Other state ownership
(ha)</t>
  </si>
  <si>
    <t>Other state ownership
(%)</t>
  </si>
  <si>
    <t>Unknown
(ha)</t>
  </si>
  <si>
    <t>Unknown
(%)</t>
  </si>
  <si>
    <t>Provinces
(ha)</t>
  </si>
  <si>
    <t>Provinces
(%)</t>
  </si>
  <si>
    <t>Total
(ha)</t>
  </si>
  <si>
    <t>Total
(%)</t>
  </si>
  <si>
    <t>NFI-6 (2012-2013): Oppervlakte bos (ha) naar beheervorm en eigenaar
Forest area (ha) by Management form and Ownership</t>
  </si>
  <si>
    <t>Forest stands - evenaged,
ownership % of all ownerships</t>
  </si>
  <si>
    <t>Forest stands - unevenaged,
ownership % of all ownerships</t>
  </si>
  <si>
    <t>Clearcuts,
ownership % of all ownerships</t>
  </si>
  <si>
    <t>Forest stands - subtotal,
ownership % of all ownerships</t>
  </si>
  <si>
    <t>Other/special forest types,
ownership % of all ownerships</t>
  </si>
  <si>
    <t>Other areas planted with trees,
ownership % of all ownerships</t>
  </si>
  <si>
    <t>Plots not visited/measured,
ownership % of all ownerships</t>
  </si>
  <si>
    <t>Total,
ownership % of all ownerships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</si>
</sst>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3" tint="0.39997558519241921"/>
      <name val="Calibri"/>
      <family val="2"/>
    </font>
    <font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2">
    <xf numFmtId="0" fontId="0" fillId="0" borderId="0" xfId="0"/>
    <xf numFmtId="3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164" fontId="3" fillId="2" borderId="1" xfId="0" applyNumberFormat="1" applyFont="1" applyFill="1" applyBorder="1" applyAlignment="1" applyProtection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3" fontId="3" fillId="2" borderId="9" xfId="0" applyNumberFormat="1" applyFont="1" applyFill="1" applyBorder="1" applyAlignment="1" applyProtection="1">
      <alignment horizontal="right" vertical="center" wrapText="1"/>
    </xf>
    <xf numFmtId="3" fontId="3" fillId="2" borderId="17" xfId="0" applyNumberFormat="1" applyFont="1" applyFill="1" applyBorder="1" applyAlignment="1" applyProtection="1">
      <alignment horizontal="right" vertical="center" wrapText="1"/>
    </xf>
    <xf numFmtId="3" fontId="3" fillId="2" borderId="18" xfId="0" applyNumberFormat="1" applyFont="1" applyFill="1" applyBorder="1" applyAlignment="1" applyProtection="1">
      <alignment horizontal="right" vertical="center" wrapText="1"/>
    </xf>
    <xf numFmtId="0" fontId="1" fillId="3" borderId="2" xfId="0" applyFont="1" applyFill="1" applyBorder="1" applyAlignment="1" applyProtection="1">
      <alignment horizontal="center" vertical="top"/>
    </xf>
    <xf numFmtId="0" fontId="2" fillId="2" borderId="20" xfId="0" applyFont="1" applyFill="1" applyBorder="1" applyAlignment="1" applyProtection="1">
      <alignment vertical="center" wrapText="1"/>
    </xf>
    <xf numFmtId="0" fontId="2" fillId="2" borderId="21" xfId="0" applyFont="1" applyFill="1" applyBorder="1" applyAlignment="1" applyProtection="1">
      <alignment vertical="center" wrapText="1"/>
    </xf>
    <xf numFmtId="0" fontId="2" fillId="2" borderId="27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0" fontId="1" fillId="3" borderId="16" xfId="0" applyFont="1" applyFill="1" applyBorder="1" applyAlignment="1" applyProtection="1">
      <alignment horizontal="center" vertical="top" wrapText="1"/>
    </xf>
    <xf numFmtId="3" fontId="0" fillId="0" borderId="8" xfId="0" applyNumberFormat="1" applyBorder="1"/>
    <xf numFmtId="3" fontId="0" fillId="0" borderId="11" xfId="0" applyNumberFormat="1" applyBorder="1"/>
    <xf numFmtId="165" fontId="1" fillId="2" borderId="14" xfId="1" applyNumberFormat="1" applyFont="1" applyFill="1" applyBorder="1" applyAlignment="1" applyProtection="1">
      <alignment horizontal="right" vertical="center" wrapText="1"/>
    </xf>
    <xf numFmtId="3" fontId="3" fillId="2" borderId="29" xfId="0" applyNumberFormat="1" applyFont="1" applyFill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 vertical="top"/>
    </xf>
    <xf numFmtId="164" fontId="3" fillId="2" borderId="32" xfId="0" applyNumberFormat="1" applyFont="1" applyFill="1" applyBorder="1" applyAlignment="1" applyProtection="1">
      <alignment horizontal="right" vertical="center" wrapText="1"/>
    </xf>
    <xf numFmtId="165" fontId="2" fillId="2" borderId="1" xfId="1" applyNumberFormat="1" applyFont="1" applyFill="1" applyBorder="1" applyAlignment="1" applyProtection="1">
      <alignment horizontal="right" vertical="center" wrapText="1"/>
    </xf>
    <xf numFmtId="165" fontId="1" fillId="2" borderId="9" xfId="1" applyNumberFormat="1" applyFont="1" applyFill="1" applyBorder="1" applyAlignment="1" applyProtection="1">
      <alignment horizontal="right" vertical="center" wrapText="1"/>
    </xf>
    <xf numFmtId="164" fontId="1" fillId="2" borderId="9" xfId="0" applyNumberFormat="1" applyFont="1" applyFill="1" applyBorder="1" applyAlignment="1" applyProtection="1">
      <alignment horizontal="right" vertical="center" wrapText="1"/>
    </xf>
    <xf numFmtId="165" fontId="1" fillId="2" borderId="10" xfId="1" applyNumberFormat="1" applyFont="1" applyFill="1" applyBorder="1" applyAlignment="1" applyProtection="1">
      <alignment horizontal="right" vertical="center" wrapText="1"/>
    </xf>
    <xf numFmtId="165" fontId="2" fillId="2" borderId="12" xfId="1" applyNumberFormat="1" applyFont="1" applyFill="1" applyBorder="1" applyAlignment="1" applyProtection="1">
      <alignment horizontal="right" vertical="center" wrapText="1"/>
    </xf>
    <xf numFmtId="165" fontId="6" fillId="2" borderId="1" xfId="1" applyNumberFormat="1" applyFont="1" applyFill="1" applyBorder="1" applyAlignment="1" applyProtection="1">
      <alignment horizontal="right" vertical="center" wrapText="1"/>
    </xf>
    <xf numFmtId="0" fontId="0" fillId="0" borderId="4" xfId="0" applyBorder="1" applyAlignment="1">
      <alignment horizontal="center" vertical="top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65" fontId="6" fillId="2" borderId="18" xfId="1" applyNumberFormat="1" applyFont="1" applyFill="1" applyBorder="1" applyAlignment="1" applyProtection="1">
      <alignment horizontal="right" vertical="center" wrapText="1"/>
    </xf>
    <xf numFmtId="165" fontId="2" fillId="2" borderId="3" xfId="1" applyNumberFormat="1" applyFont="1" applyFill="1" applyBorder="1" applyAlignment="1" applyProtection="1">
      <alignment horizontal="right" vertical="center" wrapText="1"/>
    </xf>
    <xf numFmtId="0" fontId="1" fillId="3" borderId="7" xfId="0" applyFont="1" applyFill="1" applyBorder="1" applyAlignment="1" applyProtection="1">
      <alignment horizontal="center" vertical="top" wrapText="1"/>
    </xf>
    <xf numFmtId="165" fontId="2" fillId="2" borderId="9" xfId="1" applyNumberFormat="1" applyFont="1" applyFill="1" applyBorder="1" applyAlignment="1" applyProtection="1">
      <alignment horizontal="right" vertical="center" wrapText="1"/>
    </xf>
    <xf numFmtId="165" fontId="2" fillId="2" borderId="10" xfId="1" applyNumberFormat="1" applyFont="1" applyFill="1" applyBorder="1" applyAlignment="1" applyProtection="1">
      <alignment horizontal="right" vertical="center" wrapText="1"/>
    </xf>
    <xf numFmtId="165" fontId="1" fillId="2" borderId="15" xfId="1" applyNumberFormat="1" applyFont="1" applyFill="1" applyBorder="1" applyAlignment="1" applyProtection="1">
      <alignment horizontal="right" vertical="center" wrapText="1"/>
    </xf>
    <xf numFmtId="0" fontId="7" fillId="0" borderId="27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8" fillId="0" borderId="22" xfId="0" applyFont="1" applyBorder="1" applyAlignment="1">
      <alignment wrapText="1"/>
    </xf>
    <xf numFmtId="165" fontId="9" fillId="2" borderId="19" xfId="1" applyNumberFormat="1" applyFont="1" applyFill="1" applyBorder="1" applyAlignment="1" applyProtection="1">
      <alignment horizontal="right" vertical="center" wrapText="1"/>
    </xf>
    <xf numFmtId="165" fontId="9" fillId="2" borderId="14" xfId="1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165" fontId="6" fillId="2" borderId="28" xfId="1" applyNumberFormat="1" applyFont="1" applyFill="1" applyBorder="1" applyAlignment="1" applyProtection="1">
      <alignment horizontal="right" vertical="center" wrapText="1"/>
    </xf>
    <xf numFmtId="165" fontId="2" fillId="2" borderId="32" xfId="1" applyNumberFormat="1" applyFont="1" applyFill="1" applyBorder="1" applyAlignment="1" applyProtection="1">
      <alignment horizontal="right" vertical="center" wrapText="1"/>
    </xf>
    <xf numFmtId="165" fontId="6" fillId="2" borderId="32" xfId="1" applyNumberFormat="1" applyFont="1" applyFill="1" applyBorder="1" applyAlignment="1" applyProtection="1">
      <alignment horizontal="right" vertical="center" wrapText="1"/>
    </xf>
    <xf numFmtId="165" fontId="2" fillId="2" borderId="39" xfId="1" applyNumberFormat="1" applyFont="1" applyFill="1" applyBorder="1" applyAlignment="1" applyProtection="1">
      <alignment horizontal="right" vertical="center" wrapText="1"/>
    </xf>
    <xf numFmtId="0" fontId="1" fillId="2" borderId="20" xfId="0" applyFont="1" applyFill="1" applyBorder="1" applyAlignment="1" applyProtection="1">
      <alignment vertical="center" wrapText="1"/>
    </xf>
    <xf numFmtId="164" fontId="1" fillId="2" borderId="17" xfId="0" applyNumberFormat="1" applyFont="1" applyFill="1" applyBorder="1" applyAlignment="1" applyProtection="1">
      <alignment horizontal="right" vertical="center" wrapText="1"/>
    </xf>
    <xf numFmtId="0" fontId="8" fillId="0" borderId="31" xfId="0" applyFont="1" applyBorder="1" applyAlignment="1">
      <alignment wrapText="1"/>
    </xf>
    <xf numFmtId="3" fontId="5" fillId="0" borderId="17" xfId="0" applyNumberFormat="1" applyFont="1" applyBorder="1"/>
    <xf numFmtId="3" fontId="5" fillId="0" borderId="9" xfId="0" applyNumberFormat="1" applyFont="1" applyBorder="1"/>
    <xf numFmtId="0" fontId="1" fillId="3" borderId="5" xfId="0" applyFont="1" applyFill="1" applyBorder="1" applyAlignment="1" applyProtection="1">
      <alignment horizontal="center" vertical="top" wrapText="1"/>
    </xf>
    <xf numFmtId="165" fontId="6" fillId="2" borderId="11" xfId="1" applyNumberFormat="1" applyFont="1" applyFill="1" applyBorder="1" applyAlignment="1" applyProtection="1">
      <alignment horizontal="right" vertical="center" wrapText="1"/>
    </xf>
    <xf numFmtId="165" fontId="6" fillId="2" borderId="36" xfId="1" applyNumberFormat="1" applyFont="1" applyFill="1" applyBorder="1" applyAlignment="1" applyProtection="1">
      <alignment horizontal="right" vertical="center" wrapText="1"/>
    </xf>
    <xf numFmtId="165" fontId="9" fillId="2" borderId="13" xfId="1" applyNumberFormat="1" applyFont="1" applyFill="1" applyBorder="1" applyAlignment="1" applyProtection="1">
      <alignment horizontal="right" vertical="center" wrapText="1"/>
    </xf>
    <xf numFmtId="3" fontId="0" fillId="0" borderId="35" xfId="0" applyNumberFormat="1" applyBorder="1"/>
    <xf numFmtId="165" fontId="2" fillId="2" borderId="40" xfId="1" applyNumberFormat="1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top" wrapText="1"/>
    </xf>
    <xf numFmtId="3" fontId="3" fillId="5" borderId="9" xfId="0" applyNumberFormat="1" applyFont="1" applyFill="1" applyBorder="1" applyAlignment="1" applyProtection="1">
      <alignment horizontal="right" vertical="center" wrapText="1"/>
    </xf>
    <xf numFmtId="165" fontId="2" fillId="5" borderId="9" xfId="1" applyNumberFormat="1" applyFont="1" applyFill="1" applyBorder="1" applyAlignment="1" applyProtection="1">
      <alignment horizontal="right" vertical="center" wrapText="1"/>
    </xf>
    <xf numFmtId="165" fontId="6" fillId="5" borderId="1" xfId="1" applyNumberFormat="1" applyFont="1" applyFill="1" applyBorder="1" applyAlignment="1" applyProtection="1">
      <alignment horizontal="right" vertical="center" wrapText="1"/>
    </xf>
    <xf numFmtId="165" fontId="2" fillId="5" borderId="1" xfId="1" applyNumberFormat="1" applyFont="1" applyFill="1" applyBorder="1" applyAlignment="1" applyProtection="1">
      <alignment horizontal="right" vertical="center" wrapText="1"/>
    </xf>
    <xf numFmtId="3" fontId="3" fillId="5" borderId="1" xfId="0" applyNumberFormat="1" applyFont="1" applyFill="1" applyBorder="1" applyAlignment="1" applyProtection="1">
      <alignment horizontal="right" vertical="center" wrapText="1"/>
    </xf>
    <xf numFmtId="0" fontId="3" fillId="5" borderId="1" xfId="0" applyNumberFormat="1" applyFont="1" applyFill="1" applyBorder="1" applyAlignment="1" applyProtection="1">
      <alignment horizontal="right" vertical="center" wrapText="1"/>
    </xf>
    <xf numFmtId="165" fontId="6" fillId="5" borderId="32" xfId="1" applyNumberFormat="1" applyFont="1" applyFill="1" applyBorder="1" applyAlignment="1" applyProtection="1">
      <alignment horizontal="right" vertical="center" wrapText="1"/>
    </xf>
    <xf numFmtId="165" fontId="2" fillId="5" borderId="32" xfId="1" applyNumberFormat="1" applyFont="1" applyFill="1" applyBorder="1" applyAlignment="1" applyProtection="1">
      <alignment horizontal="right" vertical="center" wrapText="1"/>
    </xf>
    <xf numFmtId="164" fontId="1" fillId="5" borderId="9" xfId="0" applyNumberFormat="1" applyFont="1" applyFill="1" applyBorder="1" applyAlignment="1" applyProtection="1">
      <alignment horizontal="right" vertical="center" wrapText="1"/>
    </xf>
    <xf numFmtId="165" fontId="1" fillId="5" borderId="9" xfId="1" applyNumberFormat="1" applyFont="1" applyFill="1" applyBorder="1" applyAlignment="1" applyProtection="1">
      <alignment horizontal="right" vertical="center" wrapText="1"/>
    </xf>
    <xf numFmtId="165" fontId="9" fillId="5" borderId="14" xfId="1" applyNumberFormat="1" applyFont="1" applyFill="1" applyBorder="1" applyAlignment="1" applyProtection="1">
      <alignment horizontal="right" vertical="center" wrapText="1"/>
    </xf>
    <xf numFmtId="165" fontId="1" fillId="5" borderId="14" xfId="1" applyNumberFormat="1" applyFont="1" applyFill="1" applyBorder="1" applyAlignment="1" applyProtection="1">
      <alignment horizontal="right" vertical="center" wrapText="1"/>
    </xf>
    <xf numFmtId="3" fontId="3" fillId="5" borderId="3" xfId="0" applyNumberFormat="1" applyFont="1" applyFill="1" applyBorder="1" applyAlignment="1" applyProtection="1">
      <alignment horizontal="right" vertical="center" wrapText="1"/>
    </xf>
    <xf numFmtId="165" fontId="2" fillId="5" borderId="3" xfId="1" applyNumberFormat="1" applyFont="1" applyFill="1" applyBorder="1" applyAlignment="1" applyProtection="1">
      <alignment horizontal="right" vertical="center" wrapText="1"/>
    </xf>
    <xf numFmtId="3" fontId="5" fillId="6" borderId="9" xfId="0" applyNumberFormat="1" applyFont="1" applyFill="1" applyBorder="1"/>
    <xf numFmtId="164" fontId="3" fillId="5" borderId="1" xfId="0" applyNumberFormat="1" applyFont="1" applyFill="1" applyBorder="1" applyAlignment="1" applyProtection="1">
      <alignment horizontal="right" vertical="center" wrapText="1"/>
    </xf>
    <xf numFmtId="164" fontId="3" fillId="5" borderId="32" xfId="0" applyNumberFormat="1" applyFont="1" applyFill="1" applyBorder="1" applyAlignment="1" applyProtection="1">
      <alignment horizontal="right" vertical="center" wrapText="1"/>
    </xf>
    <xf numFmtId="0" fontId="3" fillId="5" borderId="3" xfId="0" applyNumberFormat="1" applyFont="1" applyFill="1" applyBorder="1" applyAlignment="1" applyProtection="1">
      <alignment horizontal="right" vertical="center" wrapText="1"/>
    </xf>
    <xf numFmtId="0" fontId="0" fillId="6" borderId="0" xfId="0" applyFill="1"/>
    <xf numFmtId="0" fontId="3" fillId="5" borderId="9" xfId="0" applyNumberFormat="1" applyFont="1" applyFill="1" applyBorder="1" applyAlignment="1" applyProtection="1">
      <alignment horizontal="right" vertical="center" wrapText="1"/>
    </xf>
    <xf numFmtId="165" fontId="2" fillId="5" borderId="24" xfId="1" applyNumberFormat="1" applyFont="1" applyFill="1" applyBorder="1" applyAlignment="1" applyProtection="1">
      <alignment horizontal="right" vertical="center" wrapText="1"/>
    </xf>
    <xf numFmtId="165" fontId="2" fillId="5" borderId="25" xfId="1" applyNumberFormat="1" applyFont="1" applyFill="1" applyBorder="1" applyAlignment="1" applyProtection="1">
      <alignment horizontal="right" vertical="center" wrapText="1"/>
    </xf>
    <xf numFmtId="164" fontId="3" fillId="5" borderId="25" xfId="0" applyNumberFormat="1" applyFont="1" applyFill="1" applyBorder="1" applyAlignment="1" applyProtection="1">
      <alignment horizontal="right" vertical="center" wrapText="1"/>
    </xf>
    <xf numFmtId="165" fontId="2" fillId="5" borderId="33" xfId="1" applyNumberFormat="1" applyFont="1" applyFill="1" applyBorder="1" applyAlignment="1" applyProtection="1">
      <alignment horizontal="right" vertical="center" wrapText="1"/>
    </xf>
    <xf numFmtId="165" fontId="1" fillId="5" borderId="24" xfId="1" applyNumberFormat="1" applyFont="1" applyFill="1" applyBorder="1" applyAlignment="1" applyProtection="1">
      <alignment horizontal="right" vertical="center" wrapText="1"/>
    </xf>
    <xf numFmtId="165" fontId="1" fillId="5" borderId="26" xfId="1" applyNumberFormat="1" applyFont="1" applyFill="1" applyBorder="1" applyAlignment="1" applyProtection="1">
      <alignment horizontal="right" vertical="center" wrapText="1"/>
    </xf>
    <xf numFmtId="164" fontId="3" fillId="5" borderId="3" xfId="0" applyNumberFormat="1" applyFont="1" applyFill="1" applyBorder="1" applyAlignment="1" applyProtection="1">
      <alignment horizontal="right" vertical="center" wrapText="1"/>
    </xf>
    <xf numFmtId="164" fontId="3" fillId="5" borderId="34" xfId="0" applyNumberFormat="1" applyFont="1" applyFill="1" applyBorder="1" applyAlignment="1" applyProtection="1">
      <alignment horizontal="right" vertical="center" wrapText="1"/>
    </xf>
    <xf numFmtId="0" fontId="1" fillId="4" borderId="23" xfId="0" applyFont="1" applyFill="1" applyBorder="1" applyAlignment="1" applyProtection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2" max="2" width="31.28515625" customWidth="1"/>
    <col min="3" max="32" width="14.7109375" customWidth="1"/>
  </cols>
  <sheetData>
    <row r="1" spans="1:32" s="14" customFormat="1" ht="33.75" customHeight="1" thickBot="1" x14ac:dyDescent="0.3">
      <c r="A1" s="28"/>
      <c r="B1" s="88" t="s">
        <v>45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90"/>
    </row>
    <row r="2" spans="1:32" s="14" customFormat="1" ht="60.75" thickBot="1" x14ac:dyDescent="0.3">
      <c r="A2" s="20" t="s">
        <v>0</v>
      </c>
      <c r="B2" s="9" t="s">
        <v>1</v>
      </c>
      <c r="C2" s="15" t="s">
        <v>15</v>
      </c>
      <c r="D2" s="13" t="s">
        <v>16</v>
      </c>
      <c r="E2" s="58" t="s">
        <v>17</v>
      </c>
      <c r="F2" s="58" t="s">
        <v>18</v>
      </c>
      <c r="G2" s="13" t="s">
        <v>19</v>
      </c>
      <c r="H2" s="13" t="s">
        <v>20</v>
      </c>
      <c r="I2" s="58" t="s">
        <v>21</v>
      </c>
      <c r="J2" s="58" t="s">
        <v>22</v>
      </c>
      <c r="K2" s="13" t="s">
        <v>23</v>
      </c>
      <c r="L2" s="13" t="s">
        <v>24</v>
      </c>
      <c r="M2" s="58" t="s">
        <v>25</v>
      </c>
      <c r="N2" s="58" t="s">
        <v>26</v>
      </c>
      <c r="O2" s="13" t="s">
        <v>27</v>
      </c>
      <c r="P2" s="13" t="s">
        <v>28</v>
      </c>
      <c r="Q2" s="58" t="s">
        <v>29</v>
      </c>
      <c r="R2" s="58" t="s">
        <v>30</v>
      </c>
      <c r="S2" s="13" t="s">
        <v>31</v>
      </c>
      <c r="T2" s="13" t="s">
        <v>32</v>
      </c>
      <c r="U2" s="58" t="s">
        <v>33</v>
      </c>
      <c r="V2" s="58" t="s">
        <v>34</v>
      </c>
      <c r="W2" s="13" t="s">
        <v>35</v>
      </c>
      <c r="X2" s="13" t="s">
        <v>36</v>
      </c>
      <c r="Y2" s="58" t="s">
        <v>37</v>
      </c>
      <c r="Z2" s="58" t="s">
        <v>38</v>
      </c>
      <c r="AA2" s="13" t="s">
        <v>39</v>
      </c>
      <c r="AB2" s="13" t="s">
        <v>40</v>
      </c>
      <c r="AC2" s="58" t="s">
        <v>41</v>
      </c>
      <c r="AD2" s="87" t="s">
        <v>42</v>
      </c>
      <c r="AE2" s="52" t="s">
        <v>43</v>
      </c>
      <c r="AF2" s="33" t="s">
        <v>44</v>
      </c>
    </row>
    <row r="3" spans="1:32" x14ac:dyDescent="0.25">
      <c r="A3" s="29">
        <v>1</v>
      </c>
      <c r="B3" s="10" t="s">
        <v>2</v>
      </c>
      <c r="C3" s="7">
        <v>67145</v>
      </c>
      <c r="D3" s="34">
        <f>C3/C$17</f>
        <v>0.68081115335868192</v>
      </c>
      <c r="E3" s="59">
        <v>36655</v>
      </c>
      <c r="F3" s="60">
        <f>E3/E$17</f>
        <v>0.55133565970759879</v>
      </c>
      <c r="G3" s="6">
        <v>29500</v>
      </c>
      <c r="H3" s="34">
        <f>G3/G$17</f>
        <v>0.55486589173531953</v>
      </c>
      <c r="I3" s="59">
        <v>26748</v>
      </c>
      <c r="J3" s="60">
        <f>I3/I$17</f>
        <v>0.61991285806989893</v>
      </c>
      <c r="K3" s="6">
        <v>15520</v>
      </c>
      <c r="L3" s="34">
        <f>K3/K$17</f>
        <v>0.53611523714117937</v>
      </c>
      <c r="M3" s="59">
        <v>13099</v>
      </c>
      <c r="N3" s="60">
        <f>M3/M$17</f>
        <v>0.61983627502011074</v>
      </c>
      <c r="O3" s="6">
        <v>12879</v>
      </c>
      <c r="P3" s="34">
        <f>O3/O$17</f>
        <v>0.65362362971985388</v>
      </c>
      <c r="Q3" s="59">
        <v>6494</v>
      </c>
      <c r="R3" s="60">
        <f>Q3/Q$17</f>
        <v>0.58993459302325579</v>
      </c>
      <c r="S3" s="6">
        <v>6825</v>
      </c>
      <c r="T3" s="34">
        <f>S3/S$17</f>
        <v>0.75614890316862393</v>
      </c>
      <c r="U3" s="59">
        <v>5284</v>
      </c>
      <c r="V3" s="60">
        <f>U3/U$17</f>
        <v>0.64001937984496127</v>
      </c>
      <c r="W3" s="6">
        <v>1871</v>
      </c>
      <c r="X3" s="34">
        <f>W3/W$17</f>
        <v>0.40480311553440068</v>
      </c>
      <c r="Y3" s="59">
        <v>1101</v>
      </c>
      <c r="Z3" s="60">
        <f>Y3/Y$17</f>
        <v>0.24396188787945933</v>
      </c>
      <c r="AA3" s="6">
        <v>1211</v>
      </c>
      <c r="AB3" s="34">
        <f>AA3/AA$17</f>
        <v>0.47827804107424959</v>
      </c>
      <c r="AC3" s="78">
        <v>550</v>
      </c>
      <c r="AD3" s="79">
        <f>AC3/AC$17</f>
        <v>0.23799221116399827</v>
      </c>
      <c r="AE3" s="16">
        <f t="shared" ref="AE3:AE18" si="0">SUM(C3,E3,G3,I3,K3,M3,O3,Q3,S3,U3,W3,Y3,AA3,AC3)</f>
        <v>224882</v>
      </c>
      <c r="AF3" s="35">
        <f>AE3/AE$17</f>
        <v>0.60213078717029433</v>
      </c>
    </row>
    <row r="4" spans="1:32" ht="26.25" x14ac:dyDescent="0.25">
      <c r="A4" s="29">
        <v>2</v>
      </c>
      <c r="B4" s="37" t="s">
        <v>46</v>
      </c>
      <c r="C4" s="31">
        <f>C3/$AE3</f>
        <v>0.29857881022047117</v>
      </c>
      <c r="D4" s="22"/>
      <c r="E4" s="61">
        <f>E3/$AE3</f>
        <v>0.16299659376917672</v>
      </c>
      <c r="F4" s="62"/>
      <c r="G4" s="27">
        <f>G3/$AE3</f>
        <v>0.13117990768491919</v>
      </c>
      <c r="H4" s="22"/>
      <c r="I4" s="61">
        <f>I3/$AE3</f>
        <v>0.11894237866970234</v>
      </c>
      <c r="J4" s="62"/>
      <c r="K4" s="27">
        <f>K3/$AE3</f>
        <v>6.9013971771862581E-2</v>
      </c>
      <c r="L4" s="22"/>
      <c r="M4" s="61">
        <f>M3/$AE3</f>
        <v>5.824832578863582E-2</v>
      </c>
      <c r="N4" s="62"/>
      <c r="O4" s="27">
        <f>O3/$AE3</f>
        <v>5.7270034951663537E-2</v>
      </c>
      <c r="P4" s="22"/>
      <c r="Q4" s="61">
        <f>Q3/$AE3</f>
        <v>2.8877366796808992E-2</v>
      </c>
      <c r="R4" s="62"/>
      <c r="S4" s="27">
        <f>S3/$AE3</f>
        <v>3.0349249828799104E-2</v>
      </c>
      <c r="T4" s="22"/>
      <c r="U4" s="61">
        <f>U3/$AE3</f>
        <v>2.349676719346146E-2</v>
      </c>
      <c r="V4" s="62"/>
      <c r="W4" s="27">
        <f>W3/$AE3</f>
        <v>8.3199188907960627E-3</v>
      </c>
      <c r="X4" s="22"/>
      <c r="Y4" s="61">
        <f>Y3/$AE3</f>
        <v>4.8959009613930866E-3</v>
      </c>
      <c r="Z4" s="62"/>
      <c r="AA4" s="27">
        <f>AA3/$AE3</f>
        <v>5.3850463798792254E-3</v>
      </c>
      <c r="AB4" s="22"/>
      <c r="AC4" s="61">
        <f>AC3/$AE3</f>
        <v>2.4457270924306972E-3</v>
      </c>
      <c r="AD4" s="80"/>
      <c r="AE4" s="53">
        <f t="shared" si="0"/>
        <v>1</v>
      </c>
      <c r="AF4" s="26"/>
    </row>
    <row r="5" spans="1:32" x14ac:dyDescent="0.25">
      <c r="A5" s="30">
        <v>3</v>
      </c>
      <c r="B5" s="11" t="s">
        <v>3</v>
      </c>
      <c r="C5" s="8">
        <v>12548</v>
      </c>
      <c r="D5" s="22">
        <f t="shared" ref="D5:AF15" si="1">C5/C$17</f>
        <v>0.12722940430925223</v>
      </c>
      <c r="E5" s="63">
        <v>9576</v>
      </c>
      <c r="F5" s="62">
        <f>E5/E$17</f>
        <v>0.14403465495457554</v>
      </c>
      <c r="G5" s="1">
        <v>8916</v>
      </c>
      <c r="H5" s="22">
        <f>G5/G$17</f>
        <v>0.16770116239702065</v>
      </c>
      <c r="I5" s="63">
        <v>7925</v>
      </c>
      <c r="J5" s="62">
        <f>I5/I$17</f>
        <v>0.18367015852414945</v>
      </c>
      <c r="K5" s="1">
        <v>7265</v>
      </c>
      <c r="L5" s="22">
        <f>K5/K$17</f>
        <v>0.25095858233445023</v>
      </c>
      <c r="M5" s="63">
        <v>1871</v>
      </c>
      <c r="N5" s="62">
        <f>M5/M$17</f>
        <v>8.8534519471915957E-2</v>
      </c>
      <c r="O5" s="1">
        <v>3743</v>
      </c>
      <c r="P5" s="22">
        <f>O5/O$17</f>
        <v>0.18996142915144132</v>
      </c>
      <c r="Q5" s="63">
        <v>1651</v>
      </c>
      <c r="R5" s="62">
        <f>Q5/Q$17</f>
        <v>0.14998183139534885</v>
      </c>
      <c r="S5" s="1">
        <v>1651</v>
      </c>
      <c r="T5" s="22">
        <f>S5/S$17</f>
        <v>0.18291602038555285</v>
      </c>
      <c r="U5" s="64">
        <v>771</v>
      </c>
      <c r="V5" s="62">
        <f>U5/U$17</f>
        <v>9.3386627906976744E-2</v>
      </c>
      <c r="W5" s="2">
        <v>330</v>
      </c>
      <c r="X5" s="22">
        <f>W5/W$17</f>
        <v>7.1397663349199475E-2</v>
      </c>
      <c r="Y5" s="64">
        <v>220</v>
      </c>
      <c r="Z5" s="62">
        <f t="shared" si="1"/>
        <v>4.8748061156658543E-2</v>
      </c>
      <c r="AA5" s="2">
        <v>220</v>
      </c>
      <c r="AB5" s="22">
        <f>AA5/AA$17</f>
        <v>8.6887835703001584E-2</v>
      </c>
      <c r="AC5" s="64">
        <v>110</v>
      </c>
      <c r="AD5" s="80">
        <f>AC5/AC$17</f>
        <v>4.7598442232799652E-2</v>
      </c>
      <c r="AE5" s="17">
        <f t="shared" si="0"/>
        <v>56797</v>
      </c>
      <c r="AF5" s="26">
        <f t="shared" si="1"/>
        <v>0.15207629920985763</v>
      </c>
    </row>
    <row r="6" spans="1:32" ht="26.25" x14ac:dyDescent="0.25">
      <c r="A6" s="30">
        <v>4</v>
      </c>
      <c r="B6" s="37" t="s">
        <v>47</v>
      </c>
      <c r="C6" s="31">
        <f>C5/$AE5</f>
        <v>0.22092716164586157</v>
      </c>
      <c r="D6" s="22"/>
      <c r="E6" s="61">
        <f>E5/$AE5</f>
        <v>0.16860045424934417</v>
      </c>
      <c r="F6" s="62"/>
      <c r="G6" s="27">
        <f>G5/$AE5</f>
        <v>0.15698012218955226</v>
      </c>
      <c r="H6" s="22"/>
      <c r="I6" s="61">
        <f>I5/$AE5</f>
        <v>0.13953201753613748</v>
      </c>
      <c r="J6" s="62"/>
      <c r="K6" s="27">
        <f>K5/$AE5</f>
        <v>0.12791168547634557</v>
      </c>
      <c r="L6" s="22"/>
      <c r="M6" s="61">
        <f>M5/$AE5</f>
        <v>3.2941880733137315E-2</v>
      </c>
      <c r="N6" s="62"/>
      <c r="O6" s="27">
        <f>O5/$AE5</f>
        <v>6.5901368030001586E-2</v>
      </c>
      <c r="P6" s="22"/>
      <c r="Q6" s="61">
        <f>Q5/$AE5</f>
        <v>2.9068436713206684E-2</v>
      </c>
      <c r="R6" s="62"/>
      <c r="S6" s="27">
        <f>S5/$AE5</f>
        <v>2.9068436713206684E-2</v>
      </c>
      <c r="T6" s="22"/>
      <c r="U6" s="61">
        <f>U5/$AE5</f>
        <v>1.3574660633484163E-2</v>
      </c>
      <c r="V6" s="62"/>
      <c r="W6" s="27">
        <f>W5/$AE5</f>
        <v>5.8101660298959454E-3</v>
      </c>
      <c r="X6" s="22"/>
      <c r="Y6" s="61">
        <f>Y5/$AE5</f>
        <v>3.8734440199306303E-3</v>
      </c>
      <c r="Z6" s="62"/>
      <c r="AA6" s="27">
        <f>AA5/$AE5</f>
        <v>3.8734440199306303E-3</v>
      </c>
      <c r="AB6" s="22"/>
      <c r="AC6" s="61">
        <f>AC5/$AE5</f>
        <v>1.9367220099653151E-3</v>
      </c>
      <c r="AD6" s="80"/>
      <c r="AE6" s="53">
        <f t="shared" si="0"/>
        <v>0.99999999999999989</v>
      </c>
      <c r="AF6" s="26"/>
    </row>
    <row r="7" spans="1:32" x14ac:dyDescent="0.25">
      <c r="A7" s="29">
        <v>5</v>
      </c>
      <c r="B7" s="11" t="s">
        <v>4</v>
      </c>
      <c r="C7" s="8">
        <v>2642</v>
      </c>
      <c r="D7" s="22">
        <f t="shared" si="1"/>
        <v>2.6788339670468949E-2</v>
      </c>
      <c r="E7" s="64">
        <v>440</v>
      </c>
      <c r="F7" s="62">
        <f>E7/E$17</f>
        <v>6.6181336863004635E-3</v>
      </c>
      <c r="G7" s="2">
        <v>660</v>
      </c>
      <c r="H7" s="22">
        <f>G7/G$17</f>
        <v>1.2413948764247828E-2</v>
      </c>
      <c r="I7" s="64">
        <v>330</v>
      </c>
      <c r="J7" s="62">
        <f>I7/I$17</f>
        <v>7.6480949290813017E-3</v>
      </c>
      <c r="K7" s="2">
        <v>110</v>
      </c>
      <c r="L7" s="22">
        <f>K7/K$17</f>
        <v>3.7997858302532038E-3</v>
      </c>
      <c r="M7" s="64">
        <v>440</v>
      </c>
      <c r="N7" s="62">
        <f>M7/M$17</f>
        <v>2.0820517673780344E-2</v>
      </c>
      <c r="O7" s="2">
        <v>110</v>
      </c>
      <c r="P7" s="22">
        <f>O7/O$17</f>
        <v>5.5826228177019892E-3</v>
      </c>
      <c r="Q7" s="74" t="s">
        <v>10</v>
      </c>
      <c r="R7" s="74" t="s">
        <v>10</v>
      </c>
      <c r="S7" s="3" t="s">
        <v>10</v>
      </c>
      <c r="T7" s="3" t="s">
        <v>10</v>
      </c>
      <c r="U7" s="64">
        <v>220</v>
      </c>
      <c r="V7" s="62">
        <f>U7/U$17</f>
        <v>2.6647286821705425E-2</v>
      </c>
      <c r="W7" s="3" t="s">
        <v>10</v>
      </c>
      <c r="X7" s="3" t="s">
        <v>10</v>
      </c>
      <c r="Y7" s="64">
        <v>220</v>
      </c>
      <c r="Z7" s="62">
        <f t="shared" si="1"/>
        <v>4.8748061156658543E-2</v>
      </c>
      <c r="AA7" s="3" t="s">
        <v>10</v>
      </c>
      <c r="AB7" s="3" t="s">
        <v>10</v>
      </c>
      <c r="AC7" s="74" t="s">
        <v>10</v>
      </c>
      <c r="AD7" s="81" t="s">
        <v>10</v>
      </c>
      <c r="AE7" s="17">
        <f t="shared" si="0"/>
        <v>5172</v>
      </c>
      <c r="AF7" s="26">
        <f t="shared" si="1"/>
        <v>1.3848242328175497E-2</v>
      </c>
    </row>
    <row r="8" spans="1:32" ht="27" thickBot="1" x14ac:dyDescent="0.3">
      <c r="A8" s="30">
        <v>6</v>
      </c>
      <c r="B8" s="38" t="s">
        <v>48</v>
      </c>
      <c r="C8" s="43">
        <f>C7/$AE7</f>
        <v>0.51082753286929616</v>
      </c>
      <c r="D8" s="44"/>
      <c r="E8" s="65">
        <f>E7/$AE7</f>
        <v>8.507347254447023E-2</v>
      </c>
      <c r="F8" s="66"/>
      <c r="G8" s="45">
        <f>G7/$AE7</f>
        <v>0.12761020881670534</v>
      </c>
      <c r="H8" s="44"/>
      <c r="I8" s="65">
        <f>I7/$AE7</f>
        <v>6.3805104408352672E-2</v>
      </c>
      <c r="J8" s="66"/>
      <c r="K8" s="45">
        <f>K7/$AE7</f>
        <v>2.1268368136117557E-2</v>
      </c>
      <c r="L8" s="44"/>
      <c r="M8" s="65">
        <f>M7/$AE7</f>
        <v>8.507347254447023E-2</v>
      </c>
      <c r="N8" s="66"/>
      <c r="O8" s="45">
        <f>O7/$AE7</f>
        <v>2.1268368136117557E-2</v>
      </c>
      <c r="P8" s="44"/>
      <c r="Q8" s="75" t="s">
        <v>10</v>
      </c>
      <c r="R8" s="66"/>
      <c r="S8" s="21" t="s">
        <v>10</v>
      </c>
      <c r="T8" s="44"/>
      <c r="U8" s="65">
        <f>U7/$AE7</f>
        <v>4.2536736272235115E-2</v>
      </c>
      <c r="V8" s="66"/>
      <c r="W8" s="21" t="s">
        <v>10</v>
      </c>
      <c r="X8" s="44"/>
      <c r="Y8" s="65">
        <f>Y7/$AE7</f>
        <v>4.2536736272235115E-2</v>
      </c>
      <c r="Z8" s="66"/>
      <c r="AA8" s="21" t="s">
        <v>10</v>
      </c>
      <c r="AB8" s="44"/>
      <c r="AC8" s="75" t="s">
        <v>10</v>
      </c>
      <c r="AD8" s="82"/>
      <c r="AE8" s="54">
        <f t="shared" si="0"/>
        <v>0.99999999999999989</v>
      </c>
      <c r="AF8" s="46"/>
    </row>
    <row r="9" spans="1:32" x14ac:dyDescent="0.25">
      <c r="A9" s="30">
        <v>7</v>
      </c>
      <c r="B9" s="47" t="s">
        <v>5</v>
      </c>
      <c r="C9" s="48">
        <f>SUM(C3,C5,C7)</f>
        <v>82335</v>
      </c>
      <c r="D9" s="23">
        <f t="shared" ref="D9:AF9" si="2">SUM(D3,D5,D7)</f>
        <v>0.83482889733840304</v>
      </c>
      <c r="E9" s="67">
        <f t="shared" ref="E9:X9" si="3">SUM(E3,E5,E7)</f>
        <v>46671</v>
      </c>
      <c r="F9" s="68">
        <f t="shared" si="3"/>
        <v>0.70198844834847485</v>
      </c>
      <c r="G9" s="24">
        <f t="shared" si="3"/>
        <v>39076</v>
      </c>
      <c r="H9" s="23">
        <f t="shared" si="3"/>
        <v>0.73498100289658796</v>
      </c>
      <c r="I9" s="67">
        <f t="shared" si="3"/>
        <v>35003</v>
      </c>
      <c r="J9" s="68">
        <f t="shared" si="3"/>
        <v>0.81123111152312966</v>
      </c>
      <c r="K9" s="24">
        <f t="shared" si="3"/>
        <v>22895</v>
      </c>
      <c r="L9" s="23">
        <f t="shared" si="3"/>
        <v>0.7908736053058828</v>
      </c>
      <c r="M9" s="67">
        <f t="shared" si="3"/>
        <v>15410</v>
      </c>
      <c r="N9" s="68">
        <f t="shared" si="3"/>
        <v>0.72919131216580702</v>
      </c>
      <c r="O9" s="24">
        <f t="shared" si="3"/>
        <v>16732</v>
      </c>
      <c r="P9" s="23">
        <f t="shared" si="3"/>
        <v>0.84916768168899714</v>
      </c>
      <c r="Q9" s="67">
        <f t="shared" si="3"/>
        <v>8145</v>
      </c>
      <c r="R9" s="68">
        <f t="shared" si="3"/>
        <v>0.73991642441860461</v>
      </c>
      <c r="S9" s="24">
        <f t="shared" si="3"/>
        <v>8476</v>
      </c>
      <c r="T9" s="23">
        <f t="shared" si="3"/>
        <v>0.93906492355417681</v>
      </c>
      <c r="U9" s="67">
        <f t="shared" si="3"/>
        <v>6275</v>
      </c>
      <c r="V9" s="68">
        <f t="shared" si="3"/>
        <v>0.76005329457364346</v>
      </c>
      <c r="W9" s="24">
        <f t="shared" si="3"/>
        <v>2201</v>
      </c>
      <c r="X9" s="23">
        <f t="shared" si="3"/>
        <v>0.47620077888360013</v>
      </c>
      <c r="Y9" s="67">
        <f t="shared" si="2"/>
        <v>1541</v>
      </c>
      <c r="Z9" s="68">
        <f t="shared" si="2"/>
        <v>0.34145801019277638</v>
      </c>
      <c r="AA9" s="24">
        <f>SUM(AA3,AA5,AA7)</f>
        <v>1431</v>
      </c>
      <c r="AB9" s="23">
        <f>SUM(AB3,AB5,AB7)</f>
        <v>0.56516587677725116</v>
      </c>
      <c r="AC9" s="67">
        <f>SUM(AC3,AC5,AC7)</f>
        <v>660</v>
      </c>
      <c r="AD9" s="83">
        <f>SUM(AD3,AD5,AD7)</f>
        <v>0.2855906533967979</v>
      </c>
      <c r="AE9" s="16">
        <f t="shared" si="0"/>
        <v>286851</v>
      </c>
      <c r="AF9" s="25">
        <f t="shared" si="2"/>
        <v>0.76805532870832749</v>
      </c>
    </row>
    <row r="10" spans="1:32" s="42" customFormat="1" ht="27" thickBot="1" x14ac:dyDescent="0.3">
      <c r="A10" s="29">
        <v>8</v>
      </c>
      <c r="B10" s="49" t="s">
        <v>49</v>
      </c>
      <c r="C10" s="40">
        <f>C9/$AE9</f>
        <v>0.28703054896095881</v>
      </c>
      <c r="D10" s="18"/>
      <c r="E10" s="69">
        <f>E9/$AE9</f>
        <v>0.16270119330244623</v>
      </c>
      <c r="F10" s="70"/>
      <c r="G10" s="41">
        <f>G9/$AE9</f>
        <v>0.13622403268595892</v>
      </c>
      <c r="H10" s="18"/>
      <c r="I10" s="69">
        <f>I9/$AE9</f>
        <v>0.12202502344422714</v>
      </c>
      <c r="J10" s="70"/>
      <c r="K10" s="41">
        <f>K9/$AE9</f>
        <v>7.9814956196771147E-2</v>
      </c>
      <c r="L10" s="18"/>
      <c r="M10" s="69">
        <f>M9/$AE9</f>
        <v>5.3721269927593074E-2</v>
      </c>
      <c r="N10" s="70"/>
      <c r="O10" s="41">
        <f>O9/$AE9</f>
        <v>5.8329934356164001E-2</v>
      </c>
      <c r="P10" s="18"/>
      <c r="Q10" s="69">
        <f>Q9/$AE9</f>
        <v>2.8394532353033457E-2</v>
      </c>
      <c r="R10" s="70"/>
      <c r="S10" s="41">
        <f>S9/$AE9</f>
        <v>2.9548441525391232E-2</v>
      </c>
      <c r="T10" s="18"/>
      <c r="U10" s="69">
        <f>U9/$AE9</f>
        <v>2.1875468448776542E-2</v>
      </c>
      <c r="V10" s="70"/>
      <c r="W10" s="41">
        <f>W9/$AE9</f>
        <v>7.6729730766146882E-3</v>
      </c>
      <c r="X10" s="18"/>
      <c r="Y10" s="69">
        <f>Y9/$AE9</f>
        <v>5.3721269927593067E-3</v>
      </c>
      <c r="Z10" s="70"/>
      <c r="AA10" s="41">
        <f>AA9/$AE9</f>
        <v>4.9886526454500767E-3</v>
      </c>
      <c r="AB10" s="18"/>
      <c r="AC10" s="69">
        <f>AC9/$AE9</f>
        <v>2.3008460838553815E-3</v>
      </c>
      <c r="AD10" s="84"/>
      <c r="AE10" s="55">
        <f t="shared" si="0"/>
        <v>1.0000000000000002</v>
      </c>
      <c r="AF10" s="36"/>
    </row>
    <row r="11" spans="1:32" x14ac:dyDescent="0.25">
      <c r="A11" s="30">
        <v>9</v>
      </c>
      <c r="B11" s="12" t="s">
        <v>6</v>
      </c>
      <c r="C11" s="19">
        <v>3302</v>
      </c>
      <c r="D11" s="32">
        <f t="shared" si="1"/>
        <v>3.3480354879594422E-2</v>
      </c>
      <c r="E11" s="71">
        <v>1651</v>
      </c>
      <c r="F11" s="72">
        <f>E11/E$17</f>
        <v>2.4833042536550148E-2</v>
      </c>
      <c r="G11" s="4">
        <v>2532</v>
      </c>
      <c r="H11" s="32">
        <f>G11/G$17</f>
        <v>4.7624421622841667E-2</v>
      </c>
      <c r="I11" s="71">
        <v>1541</v>
      </c>
      <c r="J11" s="72">
        <f>I11/I$17</f>
        <v>3.5714285714285712E-2</v>
      </c>
      <c r="K11" s="5">
        <v>440</v>
      </c>
      <c r="L11" s="32">
        <f>K11/K$17</f>
        <v>1.5199143321012815E-2</v>
      </c>
      <c r="M11" s="71">
        <v>1541</v>
      </c>
      <c r="N11" s="72">
        <f>M11/M$17</f>
        <v>7.291913121658071E-2</v>
      </c>
      <c r="O11" s="5">
        <v>771</v>
      </c>
      <c r="P11" s="32">
        <f>O11/O$17</f>
        <v>3.9129110840438491E-2</v>
      </c>
      <c r="Q11" s="76">
        <v>771</v>
      </c>
      <c r="R11" s="72">
        <f>Q11/Q$17</f>
        <v>7.0039970930232565E-2</v>
      </c>
      <c r="S11" s="5">
        <v>220</v>
      </c>
      <c r="T11" s="32">
        <f>S11/S$17</f>
        <v>2.4374030578329271E-2</v>
      </c>
      <c r="U11" s="76">
        <v>110</v>
      </c>
      <c r="V11" s="72">
        <f>U11/U$17</f>
        <v>1.3323643410852713E-2</v>
      </c>
      <c r="W11" s="5">
        <v>110</v>
      </c>
      <c r="X11" s="32">
        <f>W11/W$17</f>
        <v>2.3799221116399826E-2</v>
      </c>
      <c r="Y11" s="76">
        <v>110</v>
      </c>
      <c r="Z11" s="72">
        <f t="shared" si="1"/>
        <v>2.4374030578329271E-2</v>
      </c>
      <c r="AA11" s="5">
        <v>110</v>
      </c>
      <c r="AB11" s="32">
        <f>AA11/AA$17</f>
        <v>4.3443917851500792E-2</v>
      </c>
      <c r="AC11" s="85" t="s">
        <v>10</v>
      </c>
      <c r="AD11" s="86" t="s">
        <v>10</v>
      </c>
      <c r="AE11" s="56">
        <f t="shared" si="0"/>
        <v>13209</v>
      </c>
      <c r="AF11" s="57">
        <f t="shared" si="1"/>
        <v>3.5367639774336837E-2</v>
      </c>
    </row>
    <row r="12" spans="1:32" ht="26.25" x14ac:dyDescent="0.25">
      <c r="A12" s="30">
        <v>10</v>
      </c>
      <c r="B12" s="37" t="s">
        <v>50</v>
      </c>
      <c r="C12" s="31">
        <f>C11/$AE11</f>
        <v>0.24998107351048526</v>
      </c>
      <c r="D12" s="22"/>
      <c r="E12" s="61">
        <f>E11/$AE11</f>
        <v>0.12499053675524263</v>
      </c>
      <c r="F12" s="62"/>
      <c r="G12" s="27">
        <f>G11/$AE11</f>
        <v>0.19168748580513287</v>
      </c>
      <c r="H12" s="22"/>
      <c r="I12" s="61">
        <f>I11/$AE11</f>
        <v>0.11666288136876372</v>
      </c>
      <c r="J12" s="62"/>
      <c r="K12" s="27">
        <f>K11/$AE11</f>
        <v>3.3310621545915665E-2</v>
      </c>
      <c r="L12" s="22"/>
      <c r="M12" s="61">
        <f>M11/$AE11</f>
        <v>0.11666288136876372</v>
      </c>
      <c r="N12" s="62"/>
      <c r="O12" s="27">
        <f>O11/$AE11</f>
        <v>5.8369293663411308E-2</v>
      </c>
      <c r="P12" s="22"/>
      <c r="Q12" s="61">
        <f>Q11/$AE11</f>
        <v>5.8369293663411308E-2</v>
      </c>
      <c r="R12" s="62"/>
      <c r="S12" s="27">
        <f>S11/$AE11</f>
        <v>1.6655310772957833E-2</v>
      </c>
      <c r="T12" s="22"/>
      <c r="U12" s="61">
        <f>U11/$AE11</f>
        <v>8.3276553864789164E-3</v>
      </c>
      <c r="V12" s="62"/>
      <c r="W12" s="27">
        <f>W11/$AE11</f>
        <v>8.3276553864789164E-3</v>
      </c>
      <c r="X12" s="22"/>
      <c r="Y12" s="61">
        <f>Y11/$AE11</f>
        <v>8.3276553864789164E-3</v>
      </c>
      <c r="Z12" s="62"/>
      <c r="AA12" s="27">
        <f>AA11/$AE11</f>
        <v>8.3276553864789164E-3</v>
      </c>
      <c r="AB12" s="22"/>
      <c r="AC12" s="74" t="s">
        <v>10</v>
      </c>
      <c r="AD12" s="80"/>
      <c r="AE12" s="53">
        <f t="shared" si="0"/>
        <v>0.99999999999999989</v>
      </c>
      <c r="AF12" s="26"/>
    </row>
    <row r="13" spans="1:32" x14ac:dyDescent="0.25">
      <c r="A13" s="29">
        <v>11</v>
      </c>
      <c r="B13" s="11" t="s">
        <v>7</v>
      </c>
      <c r="C13" s="8">
        <v>11117</v>
      </c>
      <c r="D13" s="22">
        <f t="shared" si="1"/>
        <v>0.11271989860583016</v>
      </c>
      <c r="E13" s="63">
        <v>8586</v>
      </c>
      <c r="F13" s="62">
        <f>E13/E$17</f>
        <v>0.1291438541603995</v>
      </c>
      <c r="G13" s="1">
        <v>10457</v>
      </c>
      <c r="H13" s="22">
        <f>G13/G$17</f>
        <v>0.19668585186021142</v>
      </c>
      <c r="I13" s="63">
        <v>5173</v>
      </c>
      <c r="J13" s="62">
        <f>I13/I$17</f>
        <v>0.11988968202465931</v>
      </c>
      <c r="K13" s="1">
        <v>3853</v>
      </c>
      <c r="L13" s="22">
        <f>K13/K$17</f>
        <v>0.1330961345815054</v>
      </c>
      <c r="M13" s="63">
        <v>2201</v>
      </c>
      <c r="N13" s="62">
        <f>M13/M$17</f>
        <v>0.10414990772725122</v>
      </c>
      <c r="O13" s="1">
        <v>1651</v>
      </c>
      <c r="P13" s="22">
        <f>O13/O$17</f>
        <v>8.3790093382054412E-2</v>
      </c>
      <c r="Q13" s="64">
        <v>771</v>
      </c>
      <c r="R13" s="62">
        <f>Q13/Q$17</f>
        <v>7.0039970930232565E-2</v>
      </c>
      <c r="S13" s="2">
        <v>330</v>
      </c>
      <c r="T13" s="22">
        <f>S13/S$17</f>
        <v>3.6561045867493903E-2</v>
      </c>
      <c r="U13" s="63">
        <v>1651</v>
      </c>
      <c r="V13" s="62">
        <f>U13/U$17</f>
        <v>0.19997577519379844</v>
      </c>
      <c r="W13" s="1">
        <v>2091</v>
      </c>
      <c r="X13" s="22">
        <f>W13/W$17</f>
        <v>0.45240155776720037</v>
      </c>
      <c r="Y13" s="63">
        <v>1541</v>
      </c>
      <c r="Z13" s="62">
        <f t="shared" si="1"/>
        <v>0.34145801019277644</v>
      </c>
      <c r="AA13" s="2">
        <v>220</v>
      </c>
      <c r="AB13" s="22">
        <f>AA13/AA$17</f>
        <v>8.6887835703001584E-2</v>
      </c>
      <c r="AC13" s="63">
        <v>1431</v>
      </c>
      <c r="AD13" s="80">
        <f>AC13/AC$17</f>
        <v>0.61921246213760273</v>
      </c>
      <c r="AE13" s="17">
        <f t="shared" si="0"/>
        <v>51073</v>
      </c>
      <c r="AF13" s="26">
        <f t="shared" si="1"/>
        <v>0.13675005422020634</v>
      </c>
    </row>
    <row r="14" spans="1:32" ht="26.25" x14ac:dyDescent="0.25">
      <c r="A14" s="30">
        <v>12</v>
      </c>
      <c r="B14" s="37" t="s">
        <v>51</v>
      </c>
      <c r="C14" s="31">
        <f>C13/$AE13</f>
        <v>0.21766882697315607</v>
      </c>
      <c r="D14" s="22"/>
      <c r="E14" s="61">
        <f>E13/$AE13</f>
        <v>0.16811230983102618</v>
      </c>
      <c r="F14" s="62"/>
      <c r="G14" s="27">
        <f>G13/$AE13</f>
        <v>0.20474614767098076</v>
      </c>
      <c r="H14" s="22"/>
      <c r="I14" s="61">
        <f>I13/$AE13</f>
        <v>0.10128639398508017</v>
      </c>
      <c r="J14" s="62"/>
      <c r="K14" s="27">
        <f>K13/$AE13</f>
        <v>7.5441035380729549E-2</v>
      </c>
      <c r="L14" s="22"/>
      <c r="M14" s="61">
        <f>M13/$AE13</f>
        <v>4.3095177491042233E-2</v>
      </c>
      <c r="N14" s="62"/>
      <c r="O14" s="27">
        <f>O13/$AE13</f>
        <v>3.2326278072562803E-2</v>
      </c>
      <c r="P14" s="22"/>
      <c r="Q14" s="61">
        <f>Q13/$AE13</f>
        <v>1.5096039002995712E-2</v>
      </c>
      <c r="R14" s="62"/>
      <c r="S14" s="27">
        <f>S13/$AE13</f>
        <v>6.4613396510876586E-3</v>
      </c>
      <c r="T14" s="22"/>
      <c r="U14" s="61">
        <f>U13/$AE13</f>
        <v>3.2326278072562803E-2</v>
      </c>
      <c r="V14" s="62"/>
      <c r="W14" s="27">
        <f>W13/$AE13</f>
        <v>4.0941397607346344E-2</v>
      </c>
      <c r="X14" s="22"/>
      <c r="Y14" s="61">
        <f>Y13/$AE13</f>
        <v>3.0172498188866918E-2</v>
      </c>
      <c r="Z14" s="62"/>
      <c r="AA14" s="27">
        <f>AA13/$AE13</f>
        <v>4.3075597673917724E-3</v>
      </c>
      <c r="AB14" s="22"/>
      <c r="AC14" s="61">
        <f>AC13/$AE13</f>
        <v>2.8018718305171029E-2</v>
      </c>
      <c r="AD14" s="80"/>
      <c r="AE14" s="53">
        <f t="shared" si="0"/>
        <v>1</v>
      </c>
      <c r="AF14" s="26"/>
    </row>
    <row r="15" spans="1:32" x14ac:dyDescent="0.25">
      <c r="A15" s="30">
        <v>13</v>
      </c>
      <c r="B15" s="11" t="s">
        <v>8</v>
      </c>
      <c r="C15" s="8">
        <v>1871</v>
      </c>
      <c r="D15" s="22">
        <f t="shared" si="1"/>
        <v>1.897084917617237E-2</v>
      </c>
      <c r="E15" s="63">
        <v>9576</v>
      </c>
      <c r="F15" s="62">
        <f>E15/E$17</f>
        <v>0.14403465495457554</v>
      </c>
      <c r="G15" s="1">
        <v>1101</v>
      </c>
      <c r="H15" s="22">
        <f>G15/G$17</f>
        <v>2.0708723620358877E-2</v>
      </c>
      <c r="I15" s="63">
        <v>1431</v>
      </c>
      <c r="J15" s="62">
        <f>I15/I$17</f>
        <v>3.3164920737925284E-2</v>
      </c>
      <c r="K15" s="1">
        <v>1761</v>
      </c>
      <c r="L15" s="22">
        <f>K15/K$17</f>
        <v>6.083111679159902E-2</v>
      </c>
      <c r="M15" s="63">
        <v>1981</v>
      </c>
      <c r="N15" s="62">
        <f>M15/M$17</f>
        <v>9.3739648890361044E-2</v>
      </c>
      <c r="O15" s="2">
        <v>550</v>
      </c>
      <c r="P15" s="22">
        <f>O15/O$17</f>
        <v>2.7913114088509949E-2</v>
      </c>
      <c r="Q15" s="63">
        <v>1321</v>
      </c>
      <c r="R15" s="62">
        <f>Q15/Q$17</f>
        <v>0.12000363372093023</v>
      </c>
      <c r="S15" s="3" t="s">
        <v>10</v>
      </c>
      <c r="T15" s="3" t="s">
        <v>10</v>
      </c>
      <c r="U15" s="64">
        <v>220</v>
      </c>
      <c r="V15" s="62">
        <f>U15/U$17</f>
        <v>2.6647286821705425E-2</v>
      </c>
      <c r="W15" s="2">
        <v>220</v>
      </c>
      <c r="X15" s="22">
        <f>W15/W$17</f>
        <v>4.7598442232799652E-2</v>
      </c>
      <c r="Y15" s="63">
        <v>1321</v>
      </c>
      <c r="Z15" s="62">
        <f t="shared" si="1"/>
        <v>0.29270994903611786</v>
      </c>
      <c r="AA15" s="2">
        <v>771</v>
      </c>
      <c r="AB15" s="22">
        <f>AA15/AA$17</f>
        <v>0.30450236966824645</v>
      </c>
      <c r="AC15" s="64">
        <v>220</v>
      </c>
      <c r="AD15" s="80">
        <f>AC15/AC$17</f>
        <v>9.5196884465599305E-2</v>
      </c>
      <c r="AE15" s="17">
        <f t="shared" si="0"/>
        <v>22344</v>
      </c>
      <c r="AF15" s="26">
        <f t="shared" si="1"/>
        <v>5.9826977297129408E-2</v>
      </c>
    </row>
    <row r="16" spans="1:32" ht="27" thickBot="1" x14ac:dyDescent="0.3">
      <c r="A16" s="29">
        <v>14</v>
      </c>
      <c r="B16" s="38" t="s">
        <v>52</v>
      </c>
      <c r="C16" s="43">
        <f>C15/$AE15</f>
        <v>8.3736126029359106E-2</v>
      </c>
      <c r="D16" s="44"/>
      <c r="E16" s="65">
        <f>E15/$AE15</f>
        <v>0.42857142857142855</v>
      </c>
      <c r="F16" s="66"/>
      <c r="G16" s="45">
        <f>G15/$AE15</f>
        <v>4.9274973147153601E-2</v>
      </c>
      <c r="H16" s="44"/>
      <c r="I16" s="65">
        <f>I15/$AE15</f>
        <v>6.4044038668098824E-2</v>
      </c>
      <c r="J16" s="66"/>
      <c r="K16" s="45">
        <f>K15/$AE15</f>
        <v>7.8813104189044039E-2</v>
      </c>
      <c r="L16" s="44"/>
      <c r="M16" s="65">
        <f>M15/$AE15</f>
        <v>8.8659147869674187E-2</v>
      </c>
      <c r="N16" s="66"/>
      <c r="O16" s="45">
        <f>O15/$AE15</f>
        <v>2.4615109201575367E-2</v>
      </c>
      <c r="P16" s="44"/>
      <c r="Q16" s="65">
        <f>Q15/$AE15</f>
        <v>5.9121016827783743E-2</v>
      </c>
      <c r="R16" s="66"/>
      <c r="S16" s="21" t="s">
        <v>10</v>
      </c>
      <c r="T16" s="44"/>
      <c r="U16" s="65">
        <f>U15/$AE15</f>
        <v>9.8460436806301465E-3</v>
      </c>
      <c r="V16" s="66"/>
      <c r="W16" s="45">
        <f>W15/$AE15</f>
        <v>9.8460436806301465E-3</v>
      </c>
      <c r="X16" s="44"/>
      <c r="Y16" s="65">
        <f>Y15/$AE15</f>
        <v>5.9121016827783743E-2</v>
      </c>
      <c r="Z16" s="66"/>
      <c r="AA16" s="45">
        <f>AA15/$AE15</f>
        <v>3.4505907626208379E-2</v>
      </c>
      <c r="AB16" s="44"/>
      <c r="AC16" s="65">
        <f>AC15/$AE15</f>
        <v>9.8460436806301465E-3</v>
      </c>
      <c r="AD16" s="82"/>
      <c r="AE16" s="54">
        <f t="shared" si="0"/>
        <v>1</v>
      </c>
      <c r="AF16" s="46"/>
    </row>
    <row r="17" spans="1:32" x14ac:dyDescent="0.25">
      <c r="A17" s="30">
        <v>15</v>
      </c>
      <c r="B17" s="47" t="s">
        <v>9</v>
      </c>
      <c r="C17" s="50">
        <f>SUM(C3,C5,C7,C11,C13,C15)</f>
        <v>98625</v>
      </c>
      <c r="D17" s="23">
        <f t="shared" ref="D17:Z17" si="4">SUM(D3,D5,D7,D11,D13,D15)</f>
        <v>1</v>
      </c>
      <c r="E17" s="73">
        <f t="shared" ref="E17:X17" si="5">SUM(E3,E5,E7,E11,E13,E15)</f>
        <v>66484</v>
      </c>
      <c r="F17" s="68">
        <f t="shared" si="5"/>
        <v>1</v>
      </c>
      <c r="G17" s="51">
        <f t="shared" si="5"/>
        <v>53166</v>
      </c>
      <c r="H17" s="23">
        <f t="shared" si="5"/>
        <v>1</v>
      </c>
      <c r="I17" s="73">
        <f t="shared" si="5"/>
        <v>43148</v>
      </c>
      <c r="J17" s="68">
        <f t="shared" si="5"/>
        <v>1</v>
      </c>
      <c r="K17" s="51">
        <f t="shared" si="5"/>
        <v>28949</v>
      </c>
      <c r="L17" s="23">
        <f t="shared" si="5"/>
        <v>1</v>
      </c>
      <c r="M17" s="73">
        <f t="shared" si="5"/>
        <v>21133</v>
      </c>
      <c r="N17" s="68">
        <f t="shared" si="5"/>
        <v>0.99999999999999989</v>
      </c>
      <c r="O17" s="51">
        <f t="shared" si="5"/>
        <v>19704</v>
      </c>
      <c r="P17" s="23">
        <f t="shared" si="5"/>
        <v>1</v>
      </c>
      <c r="Q17" s="73">
        <f t="shared" si="5"/>
        <v>11008</v>
      </c>
      <c r="R17" s="68">
        <f t="shared" si="5"/>
        <v>1</v>
      </c>
      <c r="S17" s="51">
        <f t="shared" si="5"/>
        <v>9026</v>
      </c>
      <c r="T17" s="23">
        <f t="shared" si="5"/>
        <v>1</v>
      </c>
      <c r="U17" s="73">
        <f t="shared" si="5"/>
        <v>8256</v>
      </c>
      <c r="V17" s="68">
        <f t="shared" si="5"/>
        <v>1</v>
      </c>
      <c r="W17" s="51">
        <f t="shared" si="5"/>
        <v>4622</v>
      </c>
      <c r="X17" s="23">
        <f t="shared" si="5"/>
        <v>0.99999999999999989</v>
      </c>
      <c r="Y17" s="73">
        <f t="shared" si="4"/>
        <v>4513</v>
      </c>
      <c r="Z17" s="68">
        <f t="shared" si="4"/>
        <v>1</v>
      </c>
      <c r="AA17" s="51">
        <f>SUM(AA3,AA5,AA7,AA11,AA13,AA15)</f>
        <v>2532</v>
      </c>
      <c r="AB17" s="23">
        <f>SUM(AB3,AB5,AB7,AB11,AB13,AB15)</f>
        <v>1</v>
      </c>
      <c r="AC17" s="73">
        <f>SUM(AC3,AC5,AC7,AC11,AC13,AC15)</f>
        <v>2311</v>
      </c>
      <c r="AD17" s="83">
        <f>SUM(AD3,AD5,AD7,AD11,AD13,AD15)</f>
        <v>0.99999999999999989</v>
      </c>
      <c r="AE17" s="16">
        <f t="shared" si="0"/>
        <v>373477</v>
      </c>
      <c r="AF17" s="25">
        <f>SUM(AF3,AF5,AF7,AF11,AF13,AF15)</f>
        <v>1.0000000000000002</v>
      </c>
    </row>
    <row r="18" spans="1:32" s="42" customFormat="1" ht="27" thickBot="1" x14ac:dyDescent="0.3">
      <c r="A18" s="30">
        <v>16</v>
      </c>
      <c r="B18" s="39" t="s">
        <v>53</v>
      </c>
      <c r="C18" s="40">
        <f>C17/$AE17</f>
        <v>0.26407248639139758</v>
      </c>
      <c r="D18" s="18"/>
      <c r="E18" s="69">
        <f>E17/$AE17</f>
        <v>0.17801363939412601</v>
      </c>
      <c r="F18" s="70"/>
      <c r="G18" s="41">
        <f>G17/$AE17</f>
        <v>0.14235414764496876</v>
      </c>
      <c r="H18" s="18"/>
      <c r="I18" s="69">
        <f>I17/$AE17</f>
        <v>0.11553054137202559</v>
      </c>
      <c r="J18" s="70"/>
      <c r="K18" s="41">
        <f>K17/$AE17</f>
        <v>7.7512135954824521E-2</v>
      </c>
      <c r="L18" s="18"/>
      <c r="M18" s="69">
        <f>M17/$AE17</f>
        <v>5.6584475081464185E-2</v>
      </c>
      <c r="N18" s="70"/>
      <c r="O18" s="41">
        <f>O17/$AE17</f>
        <v>5.275826891615816E-2</v>
      </c>
      <c r="P18" s="18"/>
      <c r="Q18" s="69">
        <f>Q17/$AE17</f>
        <v>2.9474371915807398E-2</v>
      </c>
      <c r="R18" s="70"/>
      <c r="S18" s="41">
        <f>S17/$AE17</f>
        <v>2.4167485547972163E-2</v>
      </c>
      <c r="T18" s="18"/>
      <c r="U18" s="69">
        <f>U17/$AE17</f>
        <v>2.2105778936855551E-2</v>
      </c>
      <c r="V18" s="70"/>
      <c r="W18" s="41">
        <f>W17/$AE17</f>
        <v>1.2375594748806486E-2</v>
      </c>
      <c r="X18" s="18"/>
      <c r="Y18" s="69">
        <f>Y17/$AE17</f>
        <v>1.2083742773986082E-2</v>
      </c>
      <c r="Z18" s="70"/>
      <c r="AA18" s="41">
        <f>AA17/$AE17</f>
        <v>6.7795339472042455E-3</v>
      </c>
      <c r="AB18" s="18"/>
      <c r="AC18" s="69">
        <f>AC17/$AE17</f>
        <v>6.1877973744032429E-3</v>
      </c>
      <c r="AD18" s="84"/>
      <c r="AE18" s="55">
        <f t="shared" si="0"/>
        <v>0.99999999999999978</v>
      </c>
      <c r="AF18" s="36"/>
    </row>
    <row r="19" spans="1:32" x14ac:dyDescent="0.25">
      <c r="A19" s="91">
        <v>17</v>
      </c>
    </row>
    <row r="20" spans="1:32" x14ac:dyDescent="0.25">
      <c r="A20" s="91">
        <v>18</v>
      </c>
      <c r="B20" t="s">
        <v>14</v>
      </c>
    </row>
    <row r="21" spans="1:32" x14ac:dyDescent="0.25">
      <c r="A21" s="91">
        <v>19</v>
      </c>
      <c r="B21" t="s">
        <v>11</v>
      </c>
    </row>
    <row r="22" spans="1:32" x14ac:dyDescent="0.25">
      <c r="A22" s="91">
        <v>20</v>
      </c>
      <c r="B22" t="s">
        <v>12</v>
      </c>
    </row>
    <row r="23" spans="1:32" x14ac:dyDescent="0.25">
      <c r="A23" s="91">
        <v>21</v>
      </c>
      <c r="B23" t="s">
        <v>13</v>
      </c>
    </row>
    <row r="25" spans="1:32" x14ac:dyDescent="0.25">
      <c r="J25" s="77"/>
    </row>
  </sheetData>
  <autoFilter ref="A2:AF2"/>
  <mergeCells count="1">
    <mergeCell ref="B1:A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tabel_04_3_opp_naar_beheersvorm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2018-08-31T11:53:23Z</dcterms:created>
  <dcterms:modified xsi:type="dcterms:W3CDTF">2018-09-05T14:03:25Z</dcterms:modified>
</cp:coreProperties>
</file>