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definedNames>
    <definedName name="_xlnm._FilterDatabase" localSheetId="0" hidden="1">Sheet1!$A$2:$AB$2</definedName>
  </definedNames>
  <calcPr iterateDelta="0.0001"/>
</workbook>
</file>

<file path=xl/sharedStrings.xml><?xml version="1.0" encoding="utf-8"?>
<sst xmlns="http://schemas.openxmlformats.org/spreadsheetml/2006/main" count="59" uniqueCount="59">
  <si>
    <t xml:space="preserve">NFI-6 (2012-2013): Oppervlakte bos (ha) per hoofdboomsoort en provincie
Area of forest (ha) by main tree species and Province.</t>
  </si>
  <si>
    <t>ID</t>
  </si>
  <si>
    <t xml:space="preserve">Main tree species
(sorted decending by Area)</t>
  </si>
  <si>
    <t xml:space="preserve">Drenthe
(ha)</t>
  </si>
  <si>
    <t xml:space="preserve">Drenthe
(%)</t>
  </si>
  <si>
    <t xml:space="preserve">Flevoland
(ha)</t>
  </si>
  <si>
    <t xml:space="preserve">Flevoland
(%)</t>
  </si>
  <si>
    <t xml:space="preserve">Friesland
(ha)</t>
  </si>
  <si>
    <t xml:space="preserve">Friesland
(%)</t>
  </si>
  <si>
    <t xml:space="preserve">Gelderland
(ha)</t>
  </si>
  <si>
    <t xml:space="preserve">Gelderland
(%)</t>
  </si>
  <si>
    <t xml:space="preserve">Groningen
(ha)</t>
  </si>
  <si>
    <t xml:space="preserve">Groningen
(%)</t>
  </si>
  <si>
    <t xml:space="preserve">Limburg
(ha)</t>
  </si>
  <si>
    <t xml:space="preserve">Limburg
(%)</t>
  </si>
  <si>
    <t xml:space="preserve">Noord-Brabant
(ha)</t>
  </si>
  <si>
    <t xml:space="preserve">Noord-Brabant
(%)</t>
  </si>
  <si>
    <t xml:space="preserve">Noord-Holland
(ha)</t>
  </si>
  <si>
    <t xml:space="preserve">Noord-Holland
(%)</t>
  </si>
  <si>
    <t xml:space="preserve">Overijssel
(ha)</t>
  </si>
  <si>
    <t xml:space="preserve">Overijssel
(%)</t>
  </si>
  <si>
    <t xml:space="preserve">Utrecht
(ha)</t>
  </si>
  <si>
    <t xml:space="preserve">Utrecht
(%)</t>
  </si>
  <si>
    <t xml:space="preserve">Zeeland
(%)</t>
  </si>
  <si>
    <t xml:space="preserve">Zeeland
(ha)</t>
  </si>
  <si>
    <t xml:space="preserve">Zuid-Holland
(ha)</t>
  </si>
  <si>
    <t xml:space="preserve">Zuid-Holland
(%)</t>
  </si>
  <si>
    <t xml:space="preserve">Total
(ha)</t>
  </si>
  <si>
    <t xml:space="preserve">Total
(%)</t>
  </si>
  <si>
    <r>
      <t xml:space="preserve">Oak (</t>
    </r>
    <r>
      <rPr>
        <i/>
        <sz val="11"/>
        <color theme="1"/>
        <rFont val="Calibri"/>
        <scheme val="minor"/>
      </rPr>
      <t xml:space="preserve">Quercus robur</t>
    </r>
    <r>
      <rPr>
        <sz val="11"/>
        <color theme="1"/>
        <rFont val="Calibri"/>
        <scheme val="minor"/>
      </rPr>
      <t>)</t>
    </r>
  </si>
  <si>
    <t>Birch</t>
  </si>
  <si>
    <t>Beech</t>
  </si>
  <si>
    <t xml:space="preserve"> -- </t>
  </si>
  <si>
    <t>Aspen</t>
  </si>
  <si>
    <t>Poplar</t>
  </si>
  <si>
    <t xml:space="preserve">Black Alder</t>
  </si>
  <si>
    <t xml:space="preserve">American Oak</t>
  </si>
  <si>
    <t>Willow</t>
  </si>
  <si>
    <r>
      <t xml:space="preserve">Native hardwoods</t>
    </r>
    <r>
      <rPr>
        <vertAlign val="superscript"/>
        <sz val="11"/>
        <color theme="1"/>
        <rFont val="Calibri"/>
        <scheme val="minor"/>
      </rPr>
      <t>1</t>
    </r>
  </si>
  <si>
    <t>Maple</t>
  </si>
  <si>
    <r>
      <t xml:space="preserve">Foreign hardwoods</t>
    </r>
    <r>
      <rPr>
        <vertAlign val="superscript"/>
        <sz val="11"/>
        <color theme="1"/>
        <rFont val="Calibri"/>
        <scheme val="minor"/>
      </rPr>
      <t>1</t>
    </r>
  </si>
  <si>
    <r>
      <t xml:space="preserve">Scrub species</t>
    </r>
    <r>
      <rPr>
        <vertAlign val="superscript"/>
        <sz val="11"/>
        <color theme="1"/>
        <rFont val="Calibri"/>
        <scheme val="minor"/>
      </rPr>
      <t>1</t>
    </r>
  </si>
  <si>
    <t xml:space="preserve">Total broadleafs</t>
  </si>
  <si>
    <t xml:space="preserve">Scots pine</t>
  </si>
  <si>
    <t>Douglas</t>
  </si>
  <si>
    <t xml:space="preserve">Japanse larch</t>
  </si>
  <si>
    <t xml:space="preserve">Norway spruce</t>
  </si>
  <si>
    <t xml:space="preserve">Corsican pine</t>
  </si>
  <si>
    <t xml:space="preserve">Austrian pine</t>
  </si>
  <si>
    <r>
      <t xml:space="preserve">Other conifers</t>
    </r>
    <r>
      <rPr>
        <vertAlign val="superscript"/>
        <sz val="11"/>
        <color theme="1"/>
        <rFont val="Calibri"/>
        <scheme val="minor"/>
      </rPr>
      <t>1</t>
    </r>
  </si>
  <si>
    <t xml:space="preserve">Total conifers</t>
  </si>
  <si>
    <t>Clearcuts</t>
  </si>
  <si>
    <t xml:space="preserve">Plots not visited/measured</t>
  </si>
  <si>
    <t>Total</t>
  </si>
  <si>
    <r>
      <rPr>
        <vertAlign val="superscript"/>
        <sz val="11"/>
        <color theme="1"/>
        <rFont val="Calibri"/>
        <scheme val="minor"/>
      </rPr>
      <t>1</t>
    </r>
    <r>
      <rPr>
        <sz val="11"/>
        <color theme="1"/>
        <rFont val="Calibri"/>
        <scheme val="minor"/>
      </rPr>
      <t xml:space="preserve"> See Appendix 4 for the list of species within this category.</t>
    </r>
  </si>
  <si>
    <t xml:space="preserve">For exact desciptions of Main tree species look to the NFI-6 Report, Annex 2, point 5, page 67-69. Further on page 55 , serach document for 'struiken'.</t>
  </si>
  <si>
    <t xml:space="preserve">Translated with Google Translate</t>
  </si>
  <si>
    <t xml:space="preserve">Sums checked by JRC: 09-2018</t>
  </si>
  <si>
    <t xml:space="preserve">Percentage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</si>
</sst>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0" formatCode="0.0%"/>
    <numFmt numFmtId="161" formatCode="#,###"/>
  </numFmts>
  <fonts count="4">
    <font>
      <name val="Calibri"/>
      <color theme="1"/>
      <sz val="11.000000"/>
      <scheme val="minor"/>
    </font>
    <font>
      <name val="Calibri"/>
      <b/>
      <color theme="1"/>
      <sz val="11.000000"/>
      <scheme val="minor"/>
    </font>
    <font>
      <name val="Calibri"/>
      <b/>
      <color indexed="64"/>
      <sz val="11.000000"/>
    </font>
    <font>
      <name val="Calibri"/>
      <color indexed="64"/>
      <sz val="11.000000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/>
  </cellStyleXfs>
  <cellXfs count="82">
    <xf fontId="0" fillId="0" borderId="0" numFmtId="0" xfId="0"/>
    <xf fontId="0" fillId="0" borderId="0" numFmtId="0" xfId="0"/>
    <xf fontId="0" fillId="0" borderId="0" numFmtId="0" xfId="0" applyAlignment="1">
      <alignment vertical="top"/>
    </xf>
    <xf fontId="0" fillId="0" borderId="0" numFmtId="0" xfId="0" applyAlignment="1">
      <alignment horizontal="center" vertical="top"/>
    </xf>
    <xf fontId="1" fillId="0" borderId="1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top"/>
    </xf>
    <xf fontId="1" fillId="0" borderId="3" numFmtId="0" xfId="0" applyFont="1" applyBorder="1" applyAlignment="1">
      <alignment horizontal="center" vertical="top" wrapText="1"/>
    </xf>
    <xf fontId="2" fillId="2" borderId="4" numFmtId="0" xfId="0" applyFont="1" applyFill="1" applyBorder="1" applyAlignment="1">
      <alignment horizontal="center" vertical="top" wrapText="1"/>
    </xf>
    <xf fontId="2" fillId="2" borderId="5" numFmtId="0" xfId="0" applyFont="1" applyFill="1" applyBorder="1" applyAlignment="1">
      <alignment horizontal="center" vertical="top" wrapText="1"/>
    </xf>
    <xf fontId="2" fillId="3" borderId="5" numFmtId="0" xfId="0" applyFont="1" applyFill="1" applyBorder="1" applyAlignment="1">
      <alignment horizontal="center" vertical="top" wrapText="1"/>
    </xf>
    <xf fontId="2" fillId="2" borderId="6" numFmtId="0" xfId="0" applyFont="1" applyFill="1" applyBorder="1" applyAlignment="1">
      <alignment horizontal="center" vertical="top" wrapText="1"/>
    </xf>
    <xf fontId="2" fillId="2" borderId="7" numFmtId="0" xfId="0" applyFont="1" applyFill="1" applyBorder="1" applyAlignment="1">
      <alignment horizontal="center" vertical="top" wrapText="1"/>
    </xf>
    <xf fontId="0" fillId="0" borderId="8" numFmtId="0" xfId="0" applyBorder="1" applyAlignment="1">
      <alignment horizontal="center"/>
    </xf>
    <xf fontId="0" fillId="0" borderId="8" numFmtId="0" xfId="0" applyBorder="1"/>
    <xf fontId="3" fillId="4" borderId="9" numFmtId="3" xfId="0" applyNumberFormat="1" applyFont="1" applyFill="1" applyBorder="1" applyAlignment="1">
      <alignment horizontal="right" vertical="center" wrapText="1"/>
    </xf>
    <xf fontId="3" fillId="4" borderId="10" numFmtId="160" xfId="1" applyNumberFormat="1" applyFont="1" applyFill="1" applyBorder="1" applyAlignment="1">
      <alignment horizontal="right" vertical="center" wrapText="1"/>
    </xf>
    <xf fontId="3" fillId="5" borderId="11" numFmtId="3" xfId="0" applyNumberFormat="1" applyFont="1" applyFill="1" applyBorder="1" applyAlignment="1">
      <alignment horizontal="right" vertical="center" wrapText="1"/>
    </xf>
    <xf fontId="3" fillId="6" borderId="10" numFmtId="160" xfId="1" applyNumberFormat="1" applyFont="1" applyFill="1" applyBorder="1" applyAlignment="1">
      <alignment horizontal="right" vertical="center" wrapText="1"/>
    </xf>
    <xf fontId="3" fillId="4" borderId="11" numFmtId="3" xfId="0" applyNumberFormat="1" applyFont="1" applyFill="1" applyBorder="1" applyAlignment="1">
      <alignment horizontal="right" vertical="center" wrapText="1"/>
    </xf>
    <xf fontId="1" fillId="0" borderId="9" numFmtId="3" xfId="0" applyNumberFormat="1" applyFont="1" applyBorder="1"/>
    <xf fontId="2" fillId="4" borderId="10" numFmtId="10" xfId="1" applyNumberFormat="1" applyFont="1" applyFill="1" applyBorder="1" applyAlignment="1">
      <alignment horizontal="right" vertical="center" wrapText="1"/>
    </xf>
    <xf fontId="0" fillId="0" borderId="12" numFmtId="0" xfId="0" applyBorder="1" applyAlignment="1">
      <alignment horizontal="center"/>
    </xf>
    <xf fontId="0" fillId="0" borderId="12" numFmtId="0" xfId="0" applyBorder="1"/>
    <xf fontId="3" fillId="4" borderId="13" numFmtId="3" xfId="0" applyNumberFormat="1" applyFont="1" applyFill="1" applyBorder="1" applyAlignment="1">
      <alignment horizontal="right" vertical="center" wrapText="1"/>
    </xf>
    <xf fontId="3" fillId="4" borderId="14" numFmtId="160" xfId="1" applyNumberFormat="1" applyFont="1" applyFill="1" applyBorder="1" applyAlignment="1">
      <alignment horizontal="right" vertical="center" wrapText="1"/>
    </xf>
    <xf fontId="3" fillId="5" borderId="15" numFmtId="3" xfId="0" applyNumberFormat="1" applyFont="1" applyFill="1" applyBorder="1" applyAlignment="1">
      <alignment horizontal="right" vertical="center" wrapText="1"/>
    </xf>
    <xf fontId="3" fillId="6" borderId="14" numFmtId="160" xfId="1" applyNumberFormat="1" applyFont="1" applyFill="1" applyBorder="1" applyAlignment="1">
      <alignment horizontal="right" vertical="center" wrapText="1"/>
    </xf>
    <xf fontId="3" fillId="4" borderId="15" numFmtId="3" xfId="0" applyNumberFormat="1" applyFont="1" applyFill="1" applyBorder="1" applyAlignment="1">
      <alignment horizontal="right" vertical="center" wrapText="1"/>
    </xf>
    <xf fontId="1" fillId="0" borderId="13" numFmtId="3" xfId="0" applyNumberFormat="1" applyFont="1" applyBorder="1"/>
    <xf fontId="2" fillId="4" borderId="14" numFmtId="10" xfId="1" applyNumberFormat="1" applyFont="1" applyFill="1" applyBorder="1" applyAlignment="1">
      <alignment horizontal="right" vertical="center" wrapText="1"/>
    </xf>
    <xf fontId="0" fillId="0" borderId="16" numFmtId="0" xfId="0" applyBorder="1"/>
    <xf fontId="3" fillId="4" borderId="14" numFmtId="3" xfId="0" applyNumberFormat="1" applyFont="1" applyFill="1" applyBorder="1" applyAlignment="1">
      <alignment horizontal="right" vertical="center" wrapText="1"/>
    </xf>
    <xf fontId="3" fillId="4" borderId="17" numFmtId="3" xfId="0" applyNumberFormat="1" applyFont="1" applyFill="1" applyBorder="1" applyAlignment="1">
      <alignment horizontal="right" vertical="center" wrapText="1"/>
    </xf>
    <xf fontId="3" fillId="4" borderId="18" numFmtId="160" xfId="1" applyNumberFormat="1" applyFont="1" applyFill="1" applyBorder="1" applyAlignment="1">
      <alignment horizontal="right" vertical="center" wrapText="1"/>
    </xf>
    <xf fontId="3" fillId="5" borderId="19" numFmtId="3" xfId="0" applyNumberFormat="1" applyFont="1" applyFill="1" applyBorder="1" applyAlignment="1">
      <alignment horizontal="right" vertical="center" wrapText="1"/>
    </xf>
    <xf fontId="3" fillId="6" borderId="18" numFmtId="160" xfId="1" applyNumberFormat="1" applyFont="1" applyFill="1" applyBorder="1" applyAlignment="1">
      <alignment horizontal="right" vertical="center" wrapText="1"/>
    </xf>
    <xf fontId="3" fillId="4" borderId="19" numFmtId="3" xfId="0" applyNumberFormat="1" applyFont="1" applyFill="1" applyBorder="1" applyAlignment="1">
      <alignment horizontal="right" vertical="center" wrapText="1"/>
    </xf>
    <xf fontId="2" fillId="4" borderId="18" numFmtId="10" xfId="1" applyNumberFormat="1" applyFont="1" applyFill="1" applyBorder="1" applyAlignment="1">
      <alignment horizontal="right" vertical="center" wrapText="1"/>
    </xf>
    <xf fontId="1" fillId="0" borderId="4" numFmtId="0" xfId="0" applyFont="1" applyBorder="1"/>
    <xf fontId="1" fillId="0" borderId="6" numFmtId="3" xfId="0" applyNumberFormat="1" applyFont="1" applyBorder="1"/>
    <xf fontId="2" fillId="4" borderId="20" numFmtId="160" xfId="1" applyNumberFormat="1" applyFont="1" applyFill="1" applyBorder="1" applyAlignment="1">
      <alignment horizontal="right" vertical="center" wrapText="1"/>
    </xf>
    <xf fontId="1" fillId="5" borderId="5" numFmtId="3" xfId="0" applyNumberFormat="1" applyFont="1" applyFill="1" applyBorder="1"/>
    <xf fontId="2" fillId="6" borderId="20" numFmtId="160" xfId="1" applyNumberFormat="1" applyFont="1" applyFill="1" applyBorder="1" applyAlignment="1">
      <alignment horizontal="right" vertical="center" wrapText="1"/>
    </xf>
    <xf fontId="1" fillId="0" borderId="5" numFmtId="3" xfId="0" applyNumberFormat="1" applyFont="1" applyBorder="1"/>
    <xf fontId="1" fillId="7" borderId="6" numFmtId="3" xfId="0" applyNumberFormat="1" applyFont="1" applyFill="1" applyBorder="1"/>
    <xf fontId="2" fillId="4" borderId="20" numFmtId="10" xfId="1" applyNumberFormat="1" applyFont="1" applyFill="1" applyBorder="1" applyAlignment="1">
      <alignment horizontal="right" vertical="center" wrapText="1"/>
    </xf>
    <xf fontId="3" fillId="6" borderId="11" numFmtId="3" xfId="0" applyNumberFormat="1" applyFont="1" applyFill="1" applyBorder="1" applyAlignment="1">
      <alignment horizontal="right" vertical="center" wrapText="1"/>
    </xf>
    <xf fontId="0" fillId="0" borderId="11" numFmtId="3" xfId="0" applyNumberFormat="1" applyBorder="1"/>
    <xf fontId="0" fillId="5" borderId="11" numFmtId="3" xfId="0" applyNumberFormat="1" applyFill="1" applyBorder="1"/>
    <xf fontId="1" fillId="7" borderId="9" numFmtId="3" xfId="0" applyNumberFormat="1" applyFont="1" applyFill="1" applyBorder="1"/>
    <xf fontId="3" fillId="6" borderId="15" numFmtId="3" xfId="0" applyNumberFormat="1" applyFont="1" applyFill="1" applyBorder="1" applyAlignment="1">
      <alignment horizontal="right" vertical="center" wrapText="1"/>
    </xf>
    <xf fontId="0" fillId="0" borderId="15" numFmtId="3" xfId="0" applyNumberFormat="1" applyBorder="1"/>
    <xf fontId="0" fillId="5" borderId="15" numFmtId="3" xfId="0" applyNumberFormat="1" applyFill="1" applyBorder="1"/>
    <xf fontId="1" fillId="7" borderId="13" numFmtId="3" xfId="0" applyNumberFormat="1" applyFont="1" applyFill="1" applyBorder="1"/>
    <xf fontId="0" fillId="0" borderId="13" numFmtId="3" xfId="0" applyNumberFormat="1" applyBorder="1"/>
    <xf fontId="0" fillId="0" borderId="14" numFmtId="3" xfId="0" applyNumberFormat="1" applyBorder="1"/>
    <xf fontId="3" fillId="6" borderId="19" numFmtId="3" xfId="0" applyNumberFormat="1" applyFont="1" applyFill="1" applyBorder="1" applyAlignment="1">
      <alignment horizontal="right" vertical="center" wrapText="1"/>
    </xf>
    <xf fontId="0" fillId="0" borderId="19" numFmtId="3" xfId="0" applyNumberFormat="1" applyBorder="1"/>
    <xf fontId="0" fillId="5" borderId="19" numFmtId="3" xfId="0" applyNumberFormat="1" applyFill="1" applyBorder="1"/>
    <xf fontId="1" fillId="7" borderId="17" numFmtId="3" xfId="0" applyNumberFormat="1" applyFont="1" applyFill="1" applyBorder="1"/>
    <xf fontId="0" fillId="0" borderId="21" numFmtId="0" xfId="0" applyBorder="1"/>
    <xf fontId="3" fillId="4" borderId="22" numFmtId="3" xfId="0" applyNumberFormat="1" applyFont="1" applyFill="1" applyBorder="1" applyAlignment="1">
      <alignment horizontal="right" vertical="center" wrapText="1"/>
    </xf>
    <xf fontId="3" fillId="4" borderId="23" numFmtId="160" xfId="1" applyNumberFormat="1" applyFont="1" applyFill="1" applyBorder="1" applyAlignment="1">
      <alignment horizontal="right" vertical="center" wrapText="1"/>
    </xf>
    <xf fontId="3" fillId="6" borderId="24" numFmtId="3" xfId="0" applyNumberFormat="1" applyFont="1" applyFill="1" applyBorder="1" applyAlignment="1">
      <alignment horizontal="right" vertical="center" wrapText="1"/>
    </xf>
    <xf fontId="3" fillId="6" borderId="23" numFmtId="160" xfId="1" applyNumberFormat="1" applyFont="1" applyFill="1" applyBorder="1" applyAlignment="1">
      <alignment horizontal="right" vertical="center" wrapText="1"/>
    </xf>
    <xf fontId="3" fillId="4" borderId="24" numFmtId="3" xfId="0" applyNumberFormat="1" applyFont="1" applyFill="1" applyBorder="1" applyAlignment="1">
      <alignment horizontal="right" vertical="center" wrapText="1"/>
    </xf>
    <xf fontId="1" fillId="7" borderId="22" numFmtId="3" xfId="0" applyNumberFormat="1" applyFont="1" applyFill="1" applyBorder="1"/>
    <xf fontId="2" fillId="4" borderId="23" numFmtId="10" xfId="1" applyNumberFormat="1" applyFont="1" applyFill="1" applyBorder="1" applyAlignment="1">
      <alignment horizontal="right" vertical="center" wrapText="1"/>
    </xf>
    <xf fontId="0" fillId="0" borderId="1" numFmtId="0" xfId="0" applyBorder="1"/>
    <xf fontId="3" fillId="4" borderId="25" numFmtId="3" xfId="0" applyNumberFormat="1" applyFont="1" applyFill="1" applyBorder="1" applyAlignment="1">
      <alignment horizontal="right" vertical="center" wrapText="1"/>
    </xf>
    <xf fontId="3" fillId="4" borderId="26" numFmtId="160" xfId="1" applyNumberFormat="1" applyFont="1" applyFill="1" applyBorder="1" applyAlignment="1">
      <alignment horizontal="right" vertical="center" wrapText="1"/>
    </xf>
    <xf fontId="3" fillId="6" borderId="27" numFmtId="3" xfId="0" applyNumberFormat="1" applyFont="1" applyFill="1" applyBorder="1" applyAlignment="1">
      <alignment horizontal="right" vertical="center" wrapText="1"/>
    </xf>
    <xf fontId="3" fillId="6" borderId="26" numFmtId="160" xfId="1" applyNumberFormat="1" applyFont="1" applyFill="1" applyBorder="1" applyAlignment="1">
      <alignment horizontal="right" vertical="center" wrapText="1"/>
    </xf>
    <xf fontId="3" fillId="4" borderId="27" numFmtId="3" xfId="0" applyNumberFormat="1" applyFont="1" applyFill="1" applyBorder="1" applyAlignment="1">
      <alignment horizontal="right" vertical="center" wrapText="1"/>
    </xf>
    <xf fontId="0" fillId="0" borderId="27" numFmtId="3" xfId="0" applyNumberFormat="1" applyBorder="1"/>
    <xf fontId="1" fillId="7" borderId="25" numFmtId="3" xfId="0" applyNumberFormat="1" applyFont="1" applyFill="1" applyBorder="1"/>
    <xf fontId="2" fillId="4" borderId="26" numFmtId="10" xfId="1" applyNumberFormat="1" applyFont="1" applyFill="1" applyBorder="1" applyAlignment="1">
      <alignment horizontal="right" vertical="center" wrapText="1"/>
    </xf>
    <xf fontId="1" fillId="7" borderId="4" numFmtId="0" xfId="0" applyFont="1" applyFill="1" applyBorder="1"/>
    <xf fontId="1" fillId="7" borderId="5" numFmtId="3" xfId="0" applyNumberFormat="1" applyFont="1" applyFill="1" applyBorder="1"/>
    <xf fontId="0" fillId="4" borderId="0" numFmtId="0" xfId="0" applyFill="1"/>
    <xf fontId="1" fillId="0" borderId="0" numFmtId="161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pane activePane="bottomRight" state="frozen" topLeftCell="C3" xSplit="2" ySplit="2"/>
      <selection activeCell="A1" activeCellId="0" sqref="A1"/>
    </sheetView>
  </sheetViews>
  <sheetFormatPr defaultRowHeight="14.25"/>
  <cols>
    <col min="1" max="1" style="1" width="9.140625"/>
    <col customWidth="1" min="2" max="2" style="1" width="30.7109375"/>
    <col customWidth="1" min="3" max="28" style="1" width="10.7109375"/>
    <col min="29" max="16384" style="1" width="9.140625"/>
  </cols>
  <sheetData>
    <row r="1" s="2" customFormat="1" ht="36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2" customFormat="1" ht="42.7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9" t="s">
        <v>11</v>
      </c>
      <c r="L2" s="9" t="s">
        <v>12</v>
      </c>
      <c r="M2" s="10" t="s">
        <v>13</v>
      </c>
      <c r="N2" s="10" t="s">
        <v>14</v>
      </c>
      <c r="O2" s="9" t="s">
        <v>15</v>
      </c>
      <c r="P2" s="9" t="s">
        <v>16</v>
      </c>
      <c r="Q2" s="10" t="s">
        <v>17</v>
      </c>
      <c r="R2" s="10" t="s">
        <v>18</v>
      </c>
      <c r="S2" s="9" t="s">
        <v>19</v>
      </c>
      <c r="T2" s="9" t="s">
        <v>20</v>
      </c>
      <c r="U2" s="10" t="s">
        <v>21</v>
      </c>
      <c r="V2" s="10" t="s">
        <v>22</v>
      </c>
      <c r="W2" s="9" t="s">
        <v>23</v>
      </c>
      <c r="X2" s="9" t="s">
        <v>24</v>
      </c>
      <c r="Y2" s="10" t="s">
        <v>25</v>
      </c>
      <c r="Z2" s="10" t="s">
        <v>26</v>
      </c>
      <c r="AA2" s="11" t="s">
        <v>27</v>
      </c>
      <c r="AB2" s="12" t="s">
        <v>28</v>
      </c>
    </row>
    <row r="3">
      <c r="A3" s="13">
        <v>1</v>
      </c>
      <c r="B3" s="14" t="s">
        <v>29</v>
      </c>
      <c r="C3" s="15">
        <v>7374.9366342469903</v>
      </c>
      <c r="D3" s="16">
        <f t="shared" ref="D3:D15" si="0">C3/C$26</f>
        <v>0.20303030303030328</v>
      </c>
      <c r="E3" s="17">
        <v>2421.6209843796</v>
      </c>
      <c r="F3" s="18">
        <f t="shared" ref="F3:F8" si="1">E3/E$26</f>
        <v>0.14864864864864841</v>
      </c>
      <c r="G3" s="19">
        <v>4292.8735632183898</v>
      </c>
      <c r="H3" s="16">
        <f t="shared" ref="H3:H8" si="2">G3/G$26</f>
        <v>0.33913043478260868</v>
      </c>
      <c r="I3" s="17">
        <v>14309.5785440613</v>
      </c>
      <c r="J3" s="18">
        <f t="shared" ref="J3:J9" si="3">I3/I$26</f>
        <v>0.14069264069264059</v>
      </c>
      <c r="K3" s="19">
        <v>2201.4736221632802</v>
      </c>
      <c r="L3" s="16">
        <f t="shared" ref="L3:L8" si="4">K3/K$26</f>
        <v>0.29411764705882365</v>
      </c>
      <c r="M3" s="17">
        <v>6494.34718538167</v>
      </c>
      <c r="N3" s="18">
        <f t="shared" ref="N3:N9" si="5">M3/M$26</f>
        <v>0.19218241042345252</v>
      </c>
      <c r="O3" s="19">
        <v>8915.9681697612905</v>
      </c>
      <c r="P3" s="16">
        <f t="shared" ref="P3:P9" si="6">O3/O$26</f>
        <v>0.11773255813953534</v>
      </c>
      <c r="Q3" s="17">
        <v>3852.5788387857301</v>
      </c>
      <c r="R3" s="18">
        <f t="shared" ref="R3:R8" si="7">Q3/Q$26</f>
        <v>0.233333333333333</v>
      </c>
      <c r="S3" s="19">
        <v>8035.3787208959702</v>
      </c>
      <c r="T3" s="16">
        <f t="shared" ref="T3:T9" si="8">S3/S$26</f>
        <v>0.21220930232558155</v>
      </c>
      <c r="U3" s="17">
        <v>3852.5788387857301</v>
      </c>
      <c r="V3" s="18">
        <f t="shared" ref="V3:V9" si="9">U3/U$26</f>
        <v>0.18421052631578921</v>
      </c>
      <c r="W3" s="19">
        <v>770.51576775714705</v>
      </c>
      <c r="X3" s="16">
        <f t="shared" ref="X3:X8" si="10">W3/W$26</f>
        <v>0.20588235294117643</v>
      </c>
      <c r="Y3" s="17">
        <v>1871.25257883879</v>
      </c>
      <c r="Z3" s="18">
        <f t="shared" ref="Z3:Z8" si="11">Y3/Y$26</f>
        <v>0.17894736842105308</v>
      </c>
      <c r="AA3" s="20">
        <f t="shared" ref="AA3:AA14" si="12">SUM(C3,E3,G3,I3,K3,M3,O3,Q3,S3,U3,W3,Y3)</f>
        <v>64393.103448275884</v>
      </c>
      <c r="AB3" s="21">
        <f t="shared" ref="AB3:AB9" si="13">AA3/AA$26</f>
        <v>0.17241157307734858</v>
      </c>
    </row>
    <row r="4">
      <c r="A4" s="22">
        <v>2</v>
      </c>
      <c r="B4" s="23" t="s">
        <v>30</v>
      </c>
      <c r="C4" s="24">
        <v>3302.2104332449098</v>
      </c>
      <c r="D4" s="25">
        <f t="shared" si="0"/>
        <v>0.090909090909090717</v>
      </c>
      <c r="E4" s="26">
        <v>440.29472443265502</v>
      </c>
      <c r="F4" s="27">
        <f t="shared" si="1"/>
        <v>0.027027027027027011</v>
      </c>
      <c r="G4" s="28">
        <v>1430.9578544061301</v>
      </c>
      <c r="H4" s="25">
        <f t="shared" si="2"/>
        <v>0.11304347826086958</v>
      </c>
      <c r="I4" s="26">
        <v>4292.8735632183898</v>
      </c>
      <c r="J4" s="27">
        <f t="shared" si="3"/>
        <v>0.04220779220779218</v>
      </c>
      <c r="K4" s="28">
        <v>440.29472443265502</v>
      </c>
      <c r="L4" s="25">
        <f t="shared" si="4"/>
        <v>0.058823529411764594</v>
      </c>
      <c r="M4" s="26">
        <v>3082.06307102859</v>
      </c>
      <c r="N4" s="27">
        <f t="shared" si="5"/>
        <v>0.091205211726384267</v>
      </c>
      <c r="O4" s="28">
        <v>5503.6840554082</v>
      </c>
      <c r="P4" s="25">
        <f t="shared" si="6"/>
        <v>0.072674418604651403</v>
      </c>
      <c r="Q4" s="26">
        <v>550.36840554081903</v>
      </c>
      <c r="R4" s="27">
        <f t="shared" si="7"/>
        <v>0.033333333333333312</v>
      </c>
      <c r="S4" s="28">
        <v>4072.72620100206</v>
      </c>
      <c r="T4" s="25">
        <f t="shared" si="8"/>
        <v>0.10755813953488361</v>
      </c>
      <c r="U4" s="26">
        <v>1100.7368110816401</v>
      </c>
      <c r="V4" s="27">
        <f t="shared" si="9"/>
        <v>0.052631578947368488</v>
      </c>
      <c r="W4" s="28">
        <v>330.22104332449197</v>
      </c>
      <c r="X4" s="25">
        <f t="shared" si="10"/>
        <v>0.088235294117647134</v>
      </c>
      <c r="Y4" s="26">
        <v>220.14736221632799</v>
      </c>
      <c r="Z4" s="27">
        <f t="shared" si="11"/>
        <v>0.021052631578947399</v>
      </c>
      <c r="AA4" s="29">
        <f t="shared" si="12"/>
        <v>24766.578249336868</v>
      </c>
      <c r="AB4" s="30">
        <f t="shared" si="13"/>
        <v>0.066312143491287889</v>
      </c>
    </row>
    <row r="5">
      <c r="A5" s="22">
        <v>3</v>
      </c>
      <c r="B5" s="23" t="s">
        <v>31</v>
      </c>
      <c r="C5" s="24">
        <v>1541.03153551429</v>
      </c>
      <c r="D5" s="25">
        <f t="shared" si="0"/>
        <v>0.042424242424242302</v>
      </c>
      <c r="E5" s="26">
        <v>770.51576775714705</v>
      </c>
      <c r="F5" s="27">
        <f t="shared" si="1"/>
        <v>0.047297297297297314</v>
      </c>
      <c r="G5" s="28">
        <v>440.29472443265502</v>
      </c>
      <c r="H5" s="25">
        <f t="shared" si="2"/>
        <v>0.034782608695652147</v>
      </c>
      <c r="I5" s="26">
        <v>5503.6840554082</v>
      </c>
      <c r="J5" s="27">
        <f t="shared" si="3"/>
        <v>0.054112554112554154</v>
      </c>
      <c r="K5" s="28">
        <v>110.073681108164</v>
      </c>
      <c r="L5" s="25">
        <f t="shared" si="4"/>
        <v>0.01470588235294118</v>
      </c>
      <c r="M5" s="26">
        <v>440.29472443265502</v>
      </c>
      <c r="N5" s="27">
        <f t="shared" si="5"/>
        <v>0.013029315960912018</v>
      </c>
      <c r="O5" s="28">
        <v>1981.3262599469499</v>
      </c>
      <c r="P5" s="25">
        <f t="shared" si="6"/>
        <v>0.026162790697674475</v>
      </c>
      <c r="Q5" s="26">
        <v>1541.03153551429</v>
      </c>
      <c r="R5" s="27">
        <f t="shared" si="7"/>
        <v>0.093333333333333074</v>
      </c>
      <c r="S5" s="28">
        <v>1210.8104921898</v>
      </c>
      <c r="T5" s="25">
        <f t="shared" si="8"/>
        <v>0.031976744186046437</v>
      </c>
      <c r="U5" s="26">
        <v>1430.9578544061301</v>
      </c>
      <c r="V5" s="27">
        <f t="shared" si="9"/>
        <v>0.068421052631578938</v>
      </c>
      <c r="W5" s="28" t="s">
        <v>32</v>
      </c>
      <c r="X5" s="28" t="s">
        <v>32</v>
      </c>
      <c r="Y5" s="26">
        <v>440.29472443265502</v>
      </c>
      <c r="Z5" s="27">
        <f t="shared" si="11"/>
        <v>0.042105263157894708</v>
      </c>
      <c r="AA5" s="29">
        <f t="shared" si="12"/>
        <v>15410.315355142937</v>
      </c>
      <c r="AB5" s="30">
        <f t="shared" si="13"/>
        <v>0.041260889283468008</v>
      </c>
    </row>
    <row r="6">
      <c r="A6" s="22">
        <v>4</v>
      </c>
      <c r="B6" s="23" t="s">
        <v>33</v>
      </c>
      <c r="C6" s="24">
        <v>770.51576775714705</v>
      </c>
      <c r="D6" s="25">
        <f t="shared" si="0"/>
        <v>0.021212121212121206</v>
      </c>
      <c r="E6" s="26">
        <v>2641.7683465959299</v>
      </c>
      <c r="F6" s="27">
        <f t="shared" si="1"/>
        <v>0.16216216216216206</v>
      </c>
      <c r="G6" s="28">
        <v>660.44208664898304</v>
      </c>
      <c r="H6" s="25">
        <f t="shared" si="2"/>
        <v>0.052173913043478258</v>
      </c>
      <c r="I6" s="26">
        <v>1210.8104921898</v>
      </c>
      <c r="J6" s="27">
        <f t="shared" si="3"/>
        <v>0.011904761904761875</v>
      </c>
      <c r="K6" s="28">
        <v>1871.25257883879</v>
      </c>
      <c r="L6" s="25">
        <f t="shared" si="4"/>
        <v>0.25000000000000033</v>
      </c>
      <c r="M6" s="26">
        <v>990.66312997347495</v>
      </c>
      <c r="N6" s="27">
        <f t="shared" si="5"/>
        <v>0.029315960912052075</v>
      </c>
      <c r="O6" s="28">
        <v>1210.8104921898</v>
      </c>
      <c r="P6" s="25">
        <f t="shared" si="6"/>
        <v>0.015988372093023256</v>
      </c>
      <c r="Q6" s="26">
        <v>990.66312997347495</v>
      </c>
      <c r="R6" s="27">
        <f t="shared" si="7"/>
        <v>0.060000000000000005</v>
      </c>
      <c r="S6" s="28">
        <v>440.29472443265502</v>
      </c>
      <c r="T6" s="25">
        <f t="shared" si="8"/>
        <v>0.01162790697674417</v>
      </c>
      <c r="U6" s="26">
        <v>550.36840554081903</v>
      </c>
      <c r="V6" s="27">
        <f t="shared" si="9"/>
        <v>0.026315789473684195</v>
      </c>
      <c r="W6" s="28">
        <v>440.29472443265502</v>
      </c>
      <c r="X6" s="25">
        <f t="shared" si="10"/>
        <v>0.11764705882352927</v>
      </c>
      <c r="Y6" s="26">
        <v>1320.8841732979699</v>
      </c>
      <c r="Z6" s="27">
        <f t="shared" si="11"/>
        <v>0.12631578947368458</v>
      </c>
      <c r="AA6" s="29">
        <f t="shared" si="12"/>
        <v>13098.768051871499</v>
      </c>
      <c r="AB6" s="30">
        <f t="shared" si="13"/>
        <v>0.035071755890947812</v>
      </c>
    </row>
    <row r="7">
      <c r="A7" s="22">
        <v>5</v>
      </c>
      <c r="B7" s="23" t="s">
        <v>34</v>
      </c>
      <c r="C7" s="24">
        <v>990.66312997347495</v>
      </c>
      <c r="D7" s="25">
        <f t="shared" si="0"/>
        <v>0.027272727272727271</v>
      </c>
      <c r="E7" s="26">
        <v>3742.50515767757</v>
      </c>
      <c r="F7" s="27">
        <f t="shared" si="1"/>
        <v>0.22972972972972974</v>
      </c>
      <c r="G7" s="28">
        <v>220.14736221632799</v>
      </c>
      <c r="H7" s="25">
        <f t="shared" si="2"/>
        <v>0.017391304347826111</v>
      </c>
      <c r="I7" s="26">
        <v>1430.9578544061301</v>
      </c>
      <c r="J7" s="27">
        <f t="shared" si="3"/>
        <v>0.014069264069264061</v>
      </c>
      <c r="K7" s="28">
        <v>660.44208664898304</v>
      </c>
      <c r="L7" s="25">
        <f t="shared" si="4"/>
        <v>0.088235294117646954</v>
      </c>
      <c r="M7" s="26">
        <v>1430.9578544061301</v>
      </c>
      <c r="N7" s="27">
        <f t="shared" si="5"/>
        <v>0.042345276872964098</v>
      </c>
      <c r="O7" s="28">
        <v>660.44208664898304</v>
      </c>
      <c r="P7" s="25">
        <f t="shared" si="6"/>
        <v>0.008720930232558155</v>
      </c>
      <c r="Q7" s="26">
        <v>1100.7368110816401</v>
      </c>
      <c r="R7" s="27">
        <f t="shared" si="7"/>
        <v>0.066666666666666749</v>
      </c>
      <c r="S7" s="28">
        <v>220.14736221632799</v>
      </c>
      <c r="T7" s="25">
        <f t="shared" si="8"/>
        <v>0.0058139534883720981</v>
      </c>
      <c r="U7" s="26" t="s">
        <v>32</v>
      </c>
      <c r="V7" s="26" t="s">
        <v>32</v>
      </c>
      <c r="W7" s="28">
        <v>660.44208664898304</v>
      </c>
      <c r="X7" s="25">
        <f t="shared" si="10"/>
        <v>0.17647058823529405</v>
      </c>
      <c r="Y7" s="26">
        <v>1210.8104921898</v>
      </c>
      <c r="Z7" s="27">
        <f t="shared" si="11"/>
        <v>0.11578947368421032</v>
      </c>
      <c r="AA7" s="29">
        <f t="shared" si="12"/>
        <v>12328.252284114351</v>
      </c>
      <c r="AB7" s="30">
        <f t="shared" si="13"/>
        <v>0.033008711426774411</v>
      </c>
    </row>
    <row r="8">
      <c r="A8" s="22">
        <v>6</v>
      </c>
      <c r="B8" s="23" t="s">
        <v>35</v>
      </c>
      <c r="C8" s="24">
        <v>330.22104332449197</v>
      </c>
      <c r="D8" s="25">
        <f t="shared" si="0"/>
        <v>0.0090909090909090991</v>
      </c>
      <c r="E8" s="26">
        <v>770.51576775714705</v>
      </c>
      <c r="F8" s="27">
        <f t="shared" si="1"/>
        <v>0.047297297297297314</v>
      </c>
      <c r="G8" s="28">
        <v>440.29472443265502</v>
      </c>
      <c r="H8" s="25">
        <f t="shared" si="2"/>
        <v>0.034782608695652147</v>
      </c>
      <c r="I8" s="26">
        <v>1541.03153551429</v>
      </c>
      <c r="J8" s="27">
        <f t="shared" si="3"/>
        <v>0.015151515151515105</v>
      </c>
      <c r="K8" s="28">
        <v>440.29472443265502</v>
      </c>
      <c r="L8" s="25">
        <f t="shared" si="4"/>
        <v>0.058823529411764594</v>
      </c>
      <c r="M8" s="26">
        <v>770.51576775714705</v>
      </c>
      <c r="N8" s="27">
        <f t="shared" si="5"/>
        <v>0.022801302931596053</v>
      </c>
      <c r="O8" s="28">
        <v>1430.9578544061301</v>
      </c>
      <c r="P8" s="25">
        <f t="shared" si="6"/>
        <v>0.018895348837209339</v>
      </c>
      <c r="Q8" s="26">
        <v>220.14736221632799</v>
      </c>
      <c r="R8" s="27">
        <f t="shared" si="7"/>
        <v>0.013333333333333348</v>
      </c>
      <c r="S8" s="28">
        <v>1871.25257883879</v>
      </c>
      <c r="T8" s="25">
        <f t="shared" si="8"/>
        <v>0.049418604651162885</v>
      </c>
      <c r="U8" s="26">
        <v>660.44208664898304</v>
      </c>
      <c r="V8" s="27">
        <f t="shared" si="9"/>
        <v>0.03157894736842104</v>
      </c>
      <c r="W8" s="28">
        <v>220.14736221632799</v>
      </c>
      <c r="X8" s="25">
        <f t="shared" si="10"/>
        <v>0.058823529411764761</v>
      </c>
      <c r="Y8" s="26">
        <v>220.14736221632799</v>
      </c>
      <c r="Z8" s="27">
        <f t="shared" si="11"/>
        <v>0.021052631578947399</v>
      </c>
      <c r="AA8" s="29">
        <f t="shared" si="12"/>
        <v>8915.9681697612741</v>
      </c>
      <c r="AB8" s="30">
        <f t="shared" si="13"/>
        <v>0.023872371656863643</v>
      </c>
    </row>
    <row r="9">
      <c r="A9" s="22">
        <v>7</v>
      </c>
      <c r="B9" s="23" t="s">
        <v>36</v>
      </c>
      <c r="C9" s="24">
        <v>990.66312997347495</v>
      </c>
      <c r="D9" s="25">
        <f t="shared" si="0"/>
        <v>0.027272727272727271</v>
      </c>
      <c r="E9" s="26" t="s">
        <v>32</v>
      </c>
      <c r="F9" s="26" t="s">
        <v>32</v>
      </c>
      <c r="G9" s="28" t="s">
        <v>32</v>
      </c>
      <c r="H9" s="28" t="s">
        <v>32</v>
      </c>
      <c r="I9" s="26">
        <v>2861.9157088122602</v>
      </c>
      <c r="J9" s="27">
        <f t="shared" si="3"/>
        <v>0.028138528138528122</v>
      </c>
      <c r="K9" s="28" t="s">
        <v>32</v>
      </c>
      <c r="L9" s="28" t="s">
        <v>32</v>
      </c>
      <c r="M9" s="26">
        <v>880.58944886531106</v>
      </c>
      <c r="N9" s="27">
        <f t="shared" si="5"/>
        <v>0.026058631921824067</v>
      </c>
      <c r="O9" s="28">
        <v>2641.7683465959299</v>
      </c>
      <c r="P9" s="25">
        <f t="shared" si="6"/>
        <v>0.034883720930232592</v>
      </c>
      <c r="Q9" s="26" t="s">
        <v>32</v>
      </c>
      <c r="R9" s="26" t="s">
        <v>32</v>
      </c>
      <c r="S9" s="28">
        <v>660.44208664898304</v>
      </c>
      <c r="T9" s="25">
        <f t="shared" si="8"/>
        <v>0.017441860465116268</v>
      </c>
      <c r="U9" s="26">
        <v>660.44208664898304</v>
      </c>
      <c r="V9" s="27">
        <f t="shared" si="9"/>
        <v>0.03157894736842104</v>
      </c>
      <c r="W9" s="28" t="s">
        <v>32</v>
      </c>
      <c r="X9" s="28" t="s">
        <v>32</v>
      </c>
      <c r="Y9" s="26" t="s">
        <v>32</v>
      </c>
      <c r="Z9" s="26" t="s">
        <v>32</v>
      </c>
      <c r="AA9" s="29">
        <f t="shared" si="12"/>
        <v>8695.820807544942</v>
      </c>
      <c r="AB9" s="30">
        <f t="shared" si="13"/>
        <v>0.023282930381385517</v>
      </c>
    </row>
    <row r="10">
      <c r="A10" s="22">
        <v>8</v>
      </c>
      <c r="B10" s="23" t="s">
        <v>37</v>
      </c>
      <c r="C10" s="24">
        <v>330.22104332449197</v>
      </c>
      <c r="D10" s="25">
        <f t="shared" si="0"/>
        <v>0.0090909090909090991</v>
      </c>
      <c r="E10" s="26">
        <v>770.51576775714705</v>
      </c>
      <c r="F10" s="27">
        <f t="shared" ref="F10:F25" si="14">E10/E$26</f>
        <v>0.047297297297297314</v>
      </c>
      <c r="G10" s="28">
        <v>110.073681108164</v>
      </c>
      <c r="H10" s="25">
        <f t="shared" ref="H10:H25" si="15">G10/G$26</f>
        <v>0.0086956521739130557</v>
      </c>
      <c r="I10" s="26">
        <v>1210.8104921898</v>
      </c>
      <c r="J10" s="27">
        <f t="shared" ref="J10:J25" si="16">I10/I$26</f>
        <v>0.011904761904761875</v>
      </c>
      <c r="K10" s="28">
        <v>110.073681108164</v>
      </c>
      <c r="L10" s="25">
        <f t="shared" ref="L10:L25" si="17">K10/K$26</f>
        <v>0.01470588235294118</v>
      </c>
      <c r="M10" s="26">
        <v>110.073681108164</v>
      </c>
      <c r="N10" s="27">
        <f t="shared" ref="N10:N25" si="18">M10/M$26</f>
        <v>0.0032573289902280119</v>
      </c>
      <c r="O10" s="28">
        <v>1871.25257883879</v>
      </c>
      <c r="P10" s="25">
        <f t="shared" ref="P10:P25" si="19">O10/O$26</f>
        <v>0.024709302325581502</v>
      </c>
      <c r="Q10" s="26">
        <v>330.22104332449197</v>
      </c>
      <c r="R10" s="27">
        <f t="shared" ref="R10:R25" si="20">Q10/Q$26</f>
        <v>0.020000000000000021</v>
      </c>
      <c r="S10" s="28" t="s">
        <v>32</v>
      </c>
      <c r="T10" s="28" t="s">
        <v>32</v>
      </c>
      <c r="U10" s="26">
        <v>220.14736221632799</v>
      </c>
      <c r="V10" s="27">
        <f t="shared" ref="V10:V25" si="21">U10/U$26</f>
        <v>0.010526315789473696</v>
      </c>
      <c r="W10" s="28" t="s">
        <v>32</v>
      </c>
      <c r="X10" s="28" t="s">
        <v>32</v>
      </c>
      <c r="Y10" s="26">
        <v>1210.8104921898</v>
      </c>
      <c r="Z10" s="27">
        <f t="shared" ref="Z10:Z25" si="22">Y10/Y$26</f>
        <v>0.11578947368421032</v>
      </c>
      <c r="AA10" s="29">
        <f t="shared" si="12"/>
        <v>6274.1998231653406</v>
      </c>
      <c r="AB10" s="30">
        <f t="shared" ref="AB10:AB25" si="23">AA10/AA$26</f>
        <v>0.016799076351126267</v>
      </c>
    </row>
    <row r="11" ht="17.25">
      <c r="A11" s="22">
        <v>9</v>
      </c>
      <c r="B11" s="31" t="s">
        <v>38</v>
      </c>
      <c r="C11" s="24">
        <v>220.14736221632799</v>
      </c>
      <c r="D11" s="16">
        <f>C11/C$26</f>
        <v>0.0060606060606060658</v>
      </c>
      <c r="E11" s="26">
        <v>660.44208664898304</v>
      </c>
      <c r="F11" s="18">
        <f t="shared" si="14"/>
        <v>0.04054054054054055</v>
      </c>
      <c r="G11" s="28">
        <v>110.073681108164</v>
      </c>
      <c r="H11" s="16">
        <f t="shared" si="15"/>
        <v>0.0086956521739130557</v>
      </c>
      <c r="I11" s="26">
        <v>1100.7368110816401</v>
      </c>
      <c r="J11" s="18">
        <f t="shared" si="16"/>
        <v>0.010822510822510832</v>
      </c>
      <c r="K11" s="28">
        <v>110.073681108164</v>
      </c>
      <c r="L11" s="16">
        <f t="shared" si="17"/>
        <v>0.01470588235294118</v>
      </c>
      <c r="M11" s="26">
        <v>770.51576775714705</v>
      </c>
      <c r="N11" s="18">
        <f t="shared" si="18"/>
        <v>0.022801302931596053</v>
      </c>
      <c r="O11" s="28">
        <v>440.29472443265502</v>
      </c>
      <c r="P11" s="16">
        <f t="shared" si="19"/>
        <v>0.005813953488372099</v>
      </c>
      <c r="Q11" s="26">
        <v>330.22104332449197</v>
      </c>
      <c r="R11" s="18">
        <f t="shared" si="20"/>
        <v>0.020000000000000021</v>
      </c>
      <c r="S11" s="28" t="s">
        <v>32</v>
      </c>
      <c r="T11" s="28" t="s">
        <v>32</v>
      </c>
      <c r="U11" s="26">
        <v>110.073681108164</v>
      </c>
      <c r="V11" s="18">
        <f t="shared" si="21"/>
        <v>0.0052631578947368481</v>
      </c>
      <c r="W11" s="28">
        <v>220.14736221632799</v>
      </c>
      <c r="X11" s="16">
        <f t="shared" ref="X11:X24" si="24">W11/W$26</f>
        <v>0.058823529411764761</v>
      </c>
      <c r="Y11" s="26">
        <v>1541.03153551429</v>
      </c>
      <c r="Z11" s="18">
        <f t="shared" si="22"/>
        <v>0.14736842105263123</v>
      </c>
      <c r="AA11" s="29">
        <f t="shared" si="12"/>
        <v>5613.7577365163543</v>
      </c>
      <c r="AB11" s="21">
        <f t="shared" si="23"/>
        <v>0.015030752524691915</v>
      </c>
    </row>
    <row r="12">
      <c r="A12" s="22">
        <v>10</v>
      </c>
      <c r="B12" s="23" t="s">
        <v>39</v>
      </c>
      <c r="C12" s="24" t="s">
        <v>32</v>
      </c>
      <c r="D12" s="32" t="s">
        <v>32</v>
      </c>
      <c r="E12" s="26">
        <v>880.58944886531106</v>
      </c>
      <c r="F12" s="27">
        <f t="shared" si="14"/>
        <v>0.054054054054054085</v>
      </c>
      <c r="G12" s="28">
        <v>220.14736221632799</v>
      </c>
      <c r="H12" s="25">
        <f t="shared" si="15"/>
        <v>0.017391304347826111</v>
      </c>
      <c r="I12" s="26">
        <v>220.14736221632799</v>
      </c>
      <c r="J12" s="27">
        <f t="shared" si="16"/>
        <v>0.0021645021645021662</v>
      </c>
      <c r="K12" s="28" t="s">
        <v>32</v>
      </c>
      <c r="L12" s="28" t="s">
        <v>32</v>
      </c>
      <c r="M12" s="26">
        <v>220.14736221632799</v>
      </c>
      <c r="N12" s="27">
        <f t="shared" si="18"/>
        <v>0.0065146579804560237</v>
      </c>
      <c r="O12" s="28">
        <v>220.14736221632799</v>
      </c>
      <c r="P12" s="25">
        <f t="shared" si="19"/>
        <v>0.0029069767441860556</v>
      </c>
      <c r="Q12" s="26">
        <v>990.66312997347495</v>
      </c>
      <c r="R12" s="27">
        <f t="shared" si="20"/>
        <v>0.060000000000000005</v>
      </c>
      <c r="S12" s="28" t="s">
        <v>32</v>
      </c>
      <c r="T12" s="28" t="s">
        <v>32</v>
      </c>
      <c r="U12" s="26" t="s">
        <v>32</v>
      </c>
      <c r="V12" s="26" t="s">
        <v>32</v>
      </c>
      <c r="W12" s="28">
        <v>440.29472443265502</v>
      </c>
      <c r="X12" s="25">
        <f t="shared" si="24"/>
        <v>0.11764705882352927</v>
      </c>
      <c r="Y12" s="26">
        <v>660.44208664898304</v>
      </c>
      <c r="Z12" s="27">
        <f t="shared" si="22"/>
        <v>0.063157894736842107</v>
      </c>
      <c r="AA12" s="29">
        <f t="shared" si="12"/>
        <v>3852.578838785736</v>
      </c>
      <c r="AB12" s="30">
        <f t="shared" si="23"/>
        <v>0.010315222320867007</v>
      </c>
    </row>
    <row r="13" ht="17.25">
      <c r="A13" s="22">
        <v>11</v>
      </c>
      <c r="B13" s="23" t="s">
        <v>40</v>
      </c>
      <c r="C13" s="24">
        <v>220.14736221632799</v>
      </c>
      <c r="D13" s="25">
        <f t="shared" si="0"/>
        <v>0.0060606060606060658</v>
      </c>
      <c r="E13" s="26" t="s">
        <v>32</v>
      </c>
      <c r="F13" s="26" t="s">
        <v>32</v>
      </c>
      <c r="G13" s="28">
        <v>330.22104332449197</v>
      </c>
      <c r="H13" s="25">
        <f t="shared" si="15"/>
        <v>0.026086956521739167</v>
      </c>
      <c r="I13" s="26">
        <v>220.14736221632799</v>
      </c>
      <c r="J13" s="27">
        <f t="shared" si="16"/>
        <v>0.0021645021645021662</v>
      </c>
      <c r="K13" s="28">
        <v>220.14736221632799</v>
      </c>
      <c r="L13" s="25">
        <f t="shared" si="17"/>
        <v>0.029411764705882359</v>
      </c>
      <c r="M13" s="26">
        <v>110.073681108164</v>
      </c>
      <c r="N13" s="27">
        <f t="shared" si="18"/>
        <v>0.0032573289902280119</v>
      </c>
      <c r="O13" s="28">
        <v>440.29472443265502</v>
      </c>
      <c r="P13" s="25">
        <f t="shared" si="19"/>
        <v>0.005813953488372099</v>
      </c>
      <c r="Q13" s="26" t="s">
        <v>32</v>
      </c>
      <c r="R13" s="26" t="s">
        <v>32</v>
      </c>
      <c r="S13" s="28">
        <v>110.073681108164</v>
      </c>
      <c r="T13" s="25">
        <f t="shared" ref="T13:T25" si="25">S13/S$26</f>
        <v>0.0029069767441860491</v>
      </c>
      <c r="U13" s="26" t="s">
        <v>32</v>
      </c>
      <c r="V13" s="26" t="s">
        <v>32</v>
      </c>
      <c r="W13" s="28" t="s">
        <v>32</v>
      </c>
      <c r="X13" s="28" t="s">
        <v>32</v>
      </c>
      <c r="Y13" s="26">
        <v>330.22104332449197</v>
      </c>
      <c r="Z13" s="27">
        <f t="shared" si="22"/>
        <v>0.031578947368421095</v>
      </c>
      <c r="AA13" s="29">
        <f t="shared" si="12"/>
        <v>1981.3262599469508</v>
      </c>
      <c r="AB13" s="30">
        <f t="shared" si="23"/>
        <v>0.0053049714793030342</v>
      </c>
    </row>
    <row r="14" ht="18">
      <c r="A14" s="22">
        <v>12</v>
      </c>
      <c r="B14" s="31" t="s">
        <v>41</v>
      </c>
      <c r="C14" s="33">
        <v>220.14736221632799</v>
      </c>
      <c r="D14" s="34">
        <f t="shared" si="0"/>
        <v>0.0060606060606060658</v>
      </c>
      <c r="E14" s="35">
        <v>220.14736221632799</v>
      </c>
      <c r="F14" s="36">
        <f t="shared" si="14"/>
        <v>0.013513513513513535</v>
      </c>
      <c r="G14" s="37">
        <v>440.29472443265502</v>
      </c>
      <c r="H14" s="34">
        <f t="shared" si="15"/>
        <v>0.034782608695652147</v>
      </c>
      <c r="I14" s="35" t="s">
        <v>32</v>
      </c>
      <c r="J14" s="35" t="s">
        <v>32</v>
      </c>
      <c r="K14" s="37" t="s">
        <v>32</v>
      </c>
      <c r="L14" s="37" t="s">
        <v>32</v>
      </c>
      <c r="M14" s="35">
        <v>110.073681108164</v>
      </c>
      <c r="N14" s="36">
        <f t="shared" si="18"/>
        <v>0.0032573289902280119</v>
      </c>
      <c r="O14" s="37">
        <v>440.29472443265502</v>
      </c>
      <c r="P14" s="34">
        <f t="shared" si="19"/>
        <v>0.005813953488372099</v>
      </c>
      <c r="Q14" s="35">
        <v>110.073681108164</v>
      </c>
      <c r="R14" s="36">
        <f t="shared" si="20"/>
        <v>0.006666666666666674</v>
      </c>
      <c r="S14" s="37" t="s">
        <v>32</v>
      </c>
      <c r="T14" s="37" t="s">
        <v>32</v>
      </c>
      <c r="U14" s="35">
        <v>110.073681108164</v>
      </c>
      <c r="V14" s="36">
        <f t="shared" si="21"/>
        <v>0.0052631578947368481</v>
      </c>
      <c r="W14" s="37" t="s">
        <v>32</v>
      </c>
      <c r="X14" s="37" t="s">
        <v>32</v>
      </c>
      <c r="Y14" s="35" t="s">
        <v>32</v>
      </c>
      <c r="Z14" s="35" t="s">
        <v>32</v>
      </c>
      <c r="AA14" s="29">
        <f t="shared" si="12"/>
        <v>1651.1052166224581</v>
      </c>
      <c r="AB14" s="38">
        <f t="shared" si="23"/>
        <v>0.00442080956608586</v>
      </c>
    </row>
    <row r="15" ht="15.75">
      <c r="A15" s="22">
        <v>13</v>
      </c>
      <c r="B15" s="39" t="s">
        <v>42</v>
      </c>
      <c r="C15" s="40">
        <f>SUM(C3:C14)</f>
        <v>16290.904804008258</v>
      </c>
      <c r="D15" s="41">
        <f t="shared" si="0"/>
        <v>0.44848484848484854</v>
      </c>
      <c r="E15" s="42">
        <f t="shared" ref="E15:Y15" si="26">SUM(E3:E14)</f>
        <v>13318.91541408782</v>
      </c>
      <c r="F15" s="43">
        <f t="shared" si="14"/>
        <v>0.81756756756756743</v>
      </c>
      <c r="G15" s="44">
        <f t="shared" si="26"/>
        <v>8695.8208075449438</v>
      </c>
      <c r="H15" s="41">
        <f t="shared" si="15"/>
        <v>0.68695652173913047</v>
      </c>
      <c r="I15" s="42">
        <f t="shared" si="26"/>
        <v>33902.693781314461</v>
      </c>
      <c r="J15" s="43">
        <f t="shared" si="16"/>
        <v>0.33333333333333309</v>
      </c>
      <c r="K15" s="44">
        <f t="shared" si="26"/>
        <v>6164.1261420571827</v>
      </c>
      <c r="L15" s="41">
        <f t="shared" si="17"/>
        <v>0.82352941176470595</v>
      </c>
      <c r="M15" s="42">
        <f t="shared" si="26"/>
        <v>15410.315355142946</v>
      </c>
      <c r="N15" s="43">
        <f t="shared" si="18"/>
        <v>0.45602605863192125</v>
      </c>
      <c r="O15" s="44">
        <f t="shared" si="26"/>
        <v>25757.241379310362</v>
      </c>
      <c r="P15" s="41">
        <f t="shared" si="19"/>
        <v>0.34011627906976838</v>
      </c>
      <c r="Q15" s="42">
        <f t="shared" si="26"/>
        <v>10016.704980842907</v>
      </c>
      <c r="R15" s="43">
        <f t="shared" si="20"/>
        <v>0.60666666666666635</v>
      </c>
      <c r="S15" s="44">
        <f t="shared" si="26"/>
        <v>16621.125847332747</v>
      </c>
      <c r="T15" s="41">
        <f t="shared" si="25"/>
        <v>0.43895348837209297</v>
      </c>
      <c r="U15" s="42">
        <f t="shared" si="26"/>
        <v>8695.820807544942</v>
      </c>
      <c r="V15" s="43">
        <f t="shared" si="21"/>
        <v>0.41578947368421032</v>
      </c>
      <c r="W15" s="44">
        <f t="shared" si="26"/>
        <v>3082.0630710285882</v>
      </c>
      <c r="X15" s="41">
        <f t="shared" si="24"/>
        <v>0.82352941176470573</v>
      </c>
      <c r="Y15" s="42">
        <f t="shared" si="26"/>
        <v>9026.0418508694365</v>
      </c>
      <c r="Z15" s="43">
        <f t="shared" si="22"/>
        <v>0.86315789473684235</v>
      </c>
      <c r="AA15" s="45">
        <f>SUM(AA3:AA14)</f>
        <v>166981.77424108461</v>
      </c>
      <c r="AB15" s="46">
        <f t="shared" si="23"/>
        <v>0.44709120745014996</v>
      </c>
    </row>
    <row r="16">
      <c r="A16" s="22">
        <v>14</v>
      </c>
      <c r="B16" s="14" t="s">
        <v>43</v>
      </c>
      <c r="C16" s="15">
        <v>6164.12614205718</v>
      </c>
      <c r="D16" s="16">
        <f t="shared" ref="D16:D25" si="27">C16/C$26</f>
        <v>0.16969696969696973</v>
      </c>
      <c r="E16" s="47">
        <v>220.14736221632799</v>
      </c>
      <c r="F16" s="18">
        <f t="shared" si="14"/>
        <v>0.013513513513513535</v>
      </c>
      <c r="G16" s="19">
        <v>660.44208664898304</v>
      </c>
      <c r="H16" s="16">
        <f t="shared" si="15"/>
        <v>0.052173913043478258</v>
      </c>
      <c r="I16" s="47">
        <v>44359.693486590098</v>
      </c>
      <c r="J16" s="18">
        <f t="shared" si="16"/>
        <v>0.43614718614718656</v>
      </c>
      <c r="K16" s="19">
        <v>110.073681108164</v>
      </c>
      <c r="L16" s="16">
        <f t="shared" si="17"/>
        <v>0.01470588235294118</v>
      </c>
      <c r="M16" s="47">
        <v>12328.2522841144</v>
      </c>
      <c r="N16" s="18">
        <f t="shared" si="18"/>
        <v>0.36482084690553829</v>
      </c>
      <c r="O16" s="19">
        <v>29609.820218095902</v>
      </c>
      <c r="P16" s="16">
        <f t="shared" si="19"/>
        <v>0.39098837209302167</v>
      </c>
      <c r="Q16" s="47">
        <v>880.58944886531106</v>
      </c>
      <c r="R16" s="18">
        <f t="shared" si="20"/>
        <v>0.053333333333333337</v>
      </c>
      <c r="S16" s="19">
        <v>11887.957559681699</v>
      </c>
      <c r="T16" s="16">
        <f t="shared" si="25"/>
        <v>0.31395348837209297</v>
      </c>
      <c r="U16" s="47">
        <v>5613.7577365163597</v>
      </c>
      <c r="V16" s="18">
        <f t="shared" si="21"/>
        <v>0.26842105263157906</v>
      </c>
      <c r="W16" s="48" t="s">
        <v>32</v>
      </c>
      <c r="X16" s="48" t="s">
        <v>32</v>
      </c>
      <c r="Y16" s="49" t="s">
        <v>32</v>
      </c>
      <c r="Z16" s="49" t="s">
        <v>32</v>
      </c>
      <c r="AA16" s="50">
        <f t="shared" ref="AA16:AA22" si="28">SUM(C16:Y16)</f>
        <v>111836.93776045251</v>
      </c>
      <c r="AB16" s="21">
        <f t="shared" si="23"/>
        <v>0.29944173109968991</v>
      </c>
    </row>
    <row r="17">
      <c r="A17" s="22">
        <v>15</v>
      </c>
      <c r="B17" s="23" t="s">
        <v>44</v>
      </c>
      <c r="C17" s="24">
        <v>2751.8420277041</v>
      </c>
      <c r="D17" s="25">
        <f t="shared" si="27"/>
        <v>0.075757575757575829</v>
      </c>
      <c r="E17" s="51">
        <v>110.073681108164</v>
      </c>
      <c r="F17" s="27">
        <f t="shared" si="14"/>
        <v>0.0067567567567567675</v>
      </c>
      <c r="G17" s="28">
        <v>220.14736221632799</v>
      </c>
      <c r="H17" s="25">
        <f t="shared" si="15"/>
        <v>0.017391304347826111</v>
      </c>
      <c r="I17" s="51">
        <v>7044.7155909224903</v>
      </c>
      <c r="J17" s="27">
        <f t="shared" si="16"/>
        <v>0.069264069264069264</v>
      </c>
      <c r="K17" s="52" t="s">
        <v>32</v>
      </c>
      <c r="L17" s="52" t="s">
        <v>32</v>
      </c>
      <c r="M17" s="51">
        <v>660.44208664898304</v>
      </c>
      <c r="N17" s="27">
        <f t="shared" si="18"/>
        <v>0.019543973941368042</v>
      </c>
      <c r="O17" s="28">
        <v>2861.9157088122602</v>
      </c>
      <c r="P17" s="25">
        <f t="shared" si="19"/>
        <v>0.037790697674418679</v>
      </c>
      <c r="Q17" s="51">
        <v>220.14736221632799</v>
      </c>
      <c r="R17" s="27">
        <f t="shared" si="20"/>
        <v>0.013333333333333348</v>
      </c>
      <c r="S17" s="28">
        <v>2751.8420277041</v>
      </c>
      <c r="T17" s="25">
        <f t="shared" si="25"/>
        <v>0.072674418604651236</v>
      </c>
      <c r="U17" s="51">
        <v>2311.5473032714399</v>
      </c>
      <c r="V17" s="27">
        <f t="shared" si="21"/>
        <v>0.11052631578947361</v>
      </c>
      <c r="W17" s="52" t="s">
        <v>32</v>
      </c>
      <c r="X17" s="52" t="s">
        <v>32</v>
      </c>
      <c r="Y17" s="53" t="s">
        <v>32</v>
      </c>
      <c r="Z17" s="53" t="s">
        <v>32</v>
      </c>
      <c r="AA17" s="54">
        <f t="shared" si="28"/>
        <v>18933.096189049662</v>
      </c>
      <c r="AB17" s="30">
        <f t="shared" si="23"/>
        <v>0.050693082370239548</v>
      </c>
    </row>
    <row r="18">
      <c r="A18" s="22">
        <v>16</v>
      </c>
      <c r="B18" s="23" t="s">
        <v>45</v>
      </c>
      <c r="C18" s="24">
        <v>4402.9472443265504</v>
      </c>
      <c r="D18" s="25">
        <f t="shared" si="27"/>
        <v>0.12121212121212106</v>
      </c>
      <c r="E18" s="51">
        <v>220.14736221632799</v>
      </c>
      <c r="F18" s="27">
        <f t="shared" si="14"/>
        <v>0.013513513513513535</v>
      </c>
      <c r="G18" s="28">
        <v>660.44208664898304</v>
      </c>
      <c r="H18" s="25">
        <f t="shared" si="15"/>
        <v>0.052173913043478258</v>
      </c>
      <c r="I18" s="51">
        <v>5943.9787798408497</v>
      </c>
      <c r="J18" s="27">
        <f t="shared" si="16"/>
        <v>0.058441558441558426</v>
      </c>
      <c r="K18" s="28">
        <v>330.22104332449197</v>
      </c>
      <c r="L18" s="25">
        <f t="shared" si="17"/>
        <v>0.044117647058823539</v>
      </c>
      <c r="M18" s="51">
        <v>220.14736221632799</v>
      </c>
      <c r="N18" s="27">
        <f t="shared" si="18"/>
        <v>0.0065146579804560237</v>
      </c>
      <c r="O18" s="28">
        <v>2751.8420277041</v>
      </c>
      <c r="P18" s="25">
        <f t="shared" si="19"/>
        <v>0.036337209302325701</v>
      </c>
      <c r="Q18" s="53" t="s">
        <v>32</v>
      </c>
      <c r="R18" s="53" t="s">
        <v>32</v>
      </c>
      <c r="S18" s="28">
        <v>2641.7683465959299</v>
      </c>
      <c r="T18" s="25">
        <f t="shared" si="25"/>
        <v>0.069767441860465018</v>
      </c>
      <c r="U18" s="51">
        <v>990.66312997347495</v>
      </c>
      <c r="V18" s="27">
        <f t="shared" si="21"/>
        <v>0.04736842105263158</v>
      </c>
      <c r="W18" s="52" t="s">
        <v>32</v>
      </c>
      <c r="X18" s="52" t="s">
        <v>32</v>
      </c>
      <c r="Y18" s="53" t="s">
        <v>32</v>
      </c>
      <c r="Z18" s="53" t="s">
        <v>32</v>
      </c>
      <c r="AA18" s="54">
        <f t="shared" si="28"/>
        <v>18162.6068293305</v>
      </c>
      <c r="AB18" s="30">
        <f t="shared" si="23"/>
        <v>0.048630108613193571</v>
      </c>
    </row>
    <row r="19">
      <c r="A19" s="22">
        <v>17</v>
      </c>
      <c r="B19" s="23" t="s">
        <v>46</v>
      </c>
      <c r="C19" s="24">
        <v>4072.72620100206</v>
      </c>
      <c r="D19" s="25">
        <f t="shared" si="27"/>
        <v>0.11212121212121201</v>
      </c>
      <c r="E19" s="51">
        <v>770.51576775714705</v>
      </c>
      <c r="F19" s="27">
        <f t="shared" si="14"/>
        <v>0.047297297297297314</v>
      </c>
      <c r="G19" s="28">
        <v>330.22104332449197</v>
      </c>
      <c r="H19" s="25">
        <f t="shared" si="15"/>
        <v>0.026086956521739167</v>
      </c>
      <c r="I19" s="51">
        <v>2421.6209843796</v>
      </c>
      <c r="J19" s="27">
        <f t="shared" si="16"/>
        <v>0.023809523809523749</v>
      </c>
      <c r="K19" s="28">
        <v>550.36840554081903</v>
      </c>
      <c r="L19" s="25">
        <f t="shared" si="17"/>
        <v>0.073529411764705774</v>
      </c>
      <c r="M19" s="51">
        <v>550.36840554081903</v>
      </c>
      <c r="N19" s="27">
        <f t="shared" si="18"/>
        <v>0.016286644951140031</v>
      </c>
      <c r="O19" s="28">
        <v>1430.9578544061301</v>
      </c>
      <c r="P19" s="25">
        <f t="shared" si="19"/>
        <v>0.018895348837209339</v>
      </c>
      <c r="Q19" s="51">
        <v>110.073681108164</v>
      </c>
      <c r="R19" s="27">
        <f t="shared" si="20"/>
        <v>0.006666666666666674</v>
      </c>
      <c r="S19" s="28">
        <v>1651.1052166224599</v>
      </c>
      <c r="T19" s="25">
        <f t="shared" si="25"/>
        <v>0.043604651162790733</v>
      </c>
      <c r="U19" s="51">
        <v>770.51576775714705</v>
      </c>
      <c r="V19" s="27">
        <f t="shared" si="21"/>
        <v>0.036842105263157891</v>
      </c>
      <c r="W19" s="28">
        <v>110.073681108164</v>
      </c>
      <c r="X19" s="25">
        <f t="shared" si="24"/>
        <v>0.02941176470588238</v>
      </c>
      <c r="Y19" s="53" t="s">
        <v>32</v>
      </c>
      <c r="Z19" s="53" t="s">
        <v>32</v>
      </c>
      <c r="AA19" s="54">
        <f t="shared" si="28"/>
        <v>12768.981560130103</v>
      </c>
      <c r="AB19" s="30">
        <f t="shared" si="23"/>
        <v>0.034188757483106416</v>
      </c>
    </row>
    <row r="20">
      <c r="A20" s="22">
        <v>18</v>
      </c>
      <c r="B20" s="23" t="s">
        <v>47</v>
      </c>
      <c r="C20" s="55" t="s">
        <v>32</v>
      </c>
      <c r="D20" s="56" t="s">
        <v>32</v>
      </c>
      <c r="E20" s="51">
        <v>220.14736221632799</v>
      </c>
      <c r="F20" s="27">
        <f t="shared" si="14"/>
        <v>0.013513513513513535</v>
      </c>
      <c r="G20" s="28">
        <v>330.22104332449197</v>
      </c>
      <c r="H20" s="25">
        <f t="shared" si="15"/>
        <v>0.026086956521739167</v>
      </c>
      <c r="I20" s="51">
        <v>550.36840554081903</v>
      </c>
      <c r="J20" s="27">
        <f t="shared" si="16"/>
        <v>0.0054112554112554058</v>
      </c>
      <c r="K20" s="52" t="s">
        <v>32</v>
      </c>
      <c r="L20" s="52" t="s">
        <v>32</v>
      </c>
      <c r="M20" s="51">
        <v>1210.8104921898</v>
      </c>
      <c r="N20" s="27">
        <f t="shared" si="18"/>
        <v>0.035830618892508014</v>
      </c>
      <c r="O20" s="28">
        <v>5613.7577365163597</v>
      </c>
      <c r="P20" s="25">
        <f t="shared" si="19"/>
        <v>0.074127906976744373</v>
      </c>
      <c r="Q20" s="51">
        <v>1320.8841732979699</v>
      </c>
      <c r="R20" s="27">
        <f t="shared" si="20"/>
        <v>0.08000000000000021</v>
      </c>
      <c r="S20" s="28">
        <v>220.14736221632799</v>
      </c>
      <c r="T20" s="25">
        <f t="shared" si="25"/>
        <v>0.0058139534883720981</v>
      </c>
      <c r="U20" s="51">
        <v>220.14736221632799</v>
      </c>
      <c r="V20" s="27">
        <f t="shared" si="21"/>
        <v>0.010526315789473696</v>
      </c>
      <c r="W20" s="28">
        <v>110.073681108164</v>
      </c>
      <c r="X20" s="25">
        <f t="shared" si="24"/>
        <v>0.02941176470588238</v>
      </c>
      <c r="Y20" s="53" t="s">
        <v>32</v>
      </c>
      <c r="Z20" s="53" t="s">
        <v>32</v>
      </c>
      <c r="AA20" s="54">
        <f t="shared" si="28"/>
        <v>9796.8383409118906</v>
      </c>
      <c r="AB20" s="30">
        <f t="shared" si="23"/>
        <v>0.026230888388503751</v>
      </c>
    </row>
    <row r="21">
      <c r="A21" s="22">
        <v>19</v>
      </c>
      <c r="B21" s="23" t="s">
        <v>48</v>
      </c>
      <c r="C21" s="24">
        <v>440.29472443265502</v>
      </c>
      <c r="D21" s="25">
        <f t="shared" si="27"/>
        <v>0.012121212121212106</v>
      </c>
      <c r="E21" s="51">
        <v>110.073681108164</v>
      </c>
      <c r="F21" s="27">
        <f t="shared" si="14"/>
        <v>0.0067567567567567675</v>
      </c>
      <c r="G21" s="28">
        <v>220.14736221632799</v>
      </c>
      <c r="H21" s="25">
        <f t="shared" si="15"/>
        <v>0.017391304347826111</v>
      </c>
      <c r="I21" s="51">
        <v>440.29472443265502</v>
      </c>
      <c r="J21" s="27">
        <f t="shared" si="16"/>
        <v>0.0043290043290043229</v>
      </c>
      <c r="K21" s="52" t="s">
        <v>32</v>
      </c>
      <c r="L21" s="52" t="s">
        <v>32</v>
      </c>
      <c r="M21" s="51">
        <v>110.073681108164</v>
      </c>
      <c r="N21" s="27">
        <f t="shared" si="18"/>
        <v>0.0032573289902280119</v>
      </c>
      <c r="O21" s="28">
        <v>770.51576775714705</v>
      </c>
      <c r="P21" s="25">
        <f t="shared" si="19"/>
        <v>0.010174418604651183</v>
      </c>
      <c r="Q21" s="51">
        <v>1320.8841732979699</v>
      </c>
      <c r="R21" s="27">
        <f t="shared" si="20"/>
        <v>0.08000000000000021</v>
      </c>
      <c r="S21" s="52" t="s">
        <v>32</v>
      </c>
      <c r="T21" s="52" t="s">
        <v>32</v>
      </c>
      <c r="U21" s="51">
        <v>220.14736221632799</v>
      </c>
      <c r="V21" s="27">
        <f t="shared" si="21"/>
        <v>0.010526315789473696</v>
      </c>
      <c r="W21" s="28">
        <v>330.22104332449197</v>
      </c>
      <c r="X21" s="25">
        <f t="shared" si="24"/>
        <v>0.088235294117647134</v>
      </c>
      <c r="Y21" s="51">
        <v>110.073681108164</v>
      </c>
      <c r="Z21" s="27">
        <f t="shared" si="22"/>
        <v>0.0105263157894737</v>
      </c>
      <c r="AA21" s="54">
        <f t="shared" si="28"/>
        <v>4072.9589926371232</v>
      </c>
      <c r="AB21" s="30">
        <f t="shared" si="23"/>
        <v>0.010905286892472355</v>
      </c>
    </row>
    <row r="22" ht="18">
      <c r="A22" s="22">
        <v>20</v>
      </c>
      <c r="B22" s="31" t="s">
        <v>49</v>
      </c>
      <c r="C22" s="33">
        <v>770.51576775714705</v>
      </c>
      <c r="D22" s="34">
        <f t="shared" si="27"/>
        <v>0.021212121212121206</v>
      </c>
      <c r="E22" s="57">
        <v>110.073681108164</v>
      </c>
      <c r="F22" s="36">
        <f t="shared" si="14"/>
        <v>0.0067567567567567675</v>
      </c>
      <c r="G22" s="37">
        <v>220.14736221632799</v>
      </c>
      <c r="H22" s="34">
        <f t="shared" si="15"/>
        <v>0.017391304347826111</v>
      </c>
      <c r="I22" s="57">
        <v>220.14736221632799</v>
      </c>
      <c r="J22" s="36">
        <f t="shared" si="16"/>
        <v>0.0021645021645021662</v>
      </c>
      <c r="K22" s="58" t="s">
        <v>32</v>
      </c>
      <c r="L22" s="58" t="s">
        <v>32</v>
      </c>
      <c r="M22" s="57">
        <v>330.22104332449197</v>
      </c>
      <c r="N22" s="36">
        <f t="shared" si="18"/>
        <v>0.0097719869706840348</v>
      </c>
      <c r="O22" s="37">
        <v>1320.8841732979699</v>
      </c>
      <c r="P22" s="34">
        <f t="shared" si="19"/>
        <v>0.017441860465116362</v>
      </c>
      <c r="Q22" s="57">
        <v>110.073681108164</v>
      </c>
      <c r="R22" s="36">
        <f t="shared" si="20"/>
        <v>0.006666666666666674</v>
      </c>
      <c r="S22" s="37">
        <v>220.14736221632799</v>
      </c>
      <c r="T22" s="34">
        <f t="shared" si="25"/>
        <v>0.0058139534883720981</v>
      </c>
      <c r="U22" s="57">
        <v>110.073681108164</v>
      </c>
      <c r="V22" s="36">
        <f t="shared" si="21"/>
        <v>0.0052631578947368481</v>
      </c>
      <c r="W22" s="58" t="s">
        <v>32</v>
      </c>
      <c r="X22" s="58" t="s">
        <v>32</v>
      </c>
      <c r="Y22" s="59" t="s">
        <v>32</v>
      </c>
      <c r="Z22" s="59" t="s">
        <v>32</v>
      </c>
      <c r="AA22" s="60">
        <f t="shared" si="28"/>
        <v>3412.3765966630517</v>
      </c>
      <c r="AB22" s="38">
        <f t="shared" si="23"/>
        <v>0.0091365873899149404</v>
      </c>
    </row>
    <row r="23" ht="15.75">
      <c r="A23" s="22">
        <v>21</v>
      </c>
      <c r="B23" s="39" t="s">
        <v>50</v>
      </c>
      <c r="C23" s="40">
        <f>SUM(C16:C22)</f>
        <v>18602.452107279692</v>
      </c>
      <c r="D23" s="41">
        <f t="shared" si="27"/>
        <v>0.51212121212121198</v>
      </c>
      <c r="E23" s="42">
        <f t="shared" ref="E23:AA23" si="29">SUM(E16:E22)</f>
        <v>1761.178897730623</v>
      </c>
      <c r="F23" s="43">
        <f t="shared" si="14"/>
        <v>0.10810810810810823</v>
      </c>
      <c r="G23" s="44">
        <f t="shared" si="29"/>
        <v>2641.768346595934</v>
      </c>
      <c r="H23" s="41">
        <f t="shared" si="15"/>
        <v>0.20869565217391317</v>
      </c>
      <c r="I23" s="42">
        <f t="shared" si="29"/>
        <v>60980.819333922838</v>
      </c>
      <c r="J23" s="43">
        <f t="shared" si="16"/>
        <v>0.59956709956709986</v>
      </c>
      <c r="K23" s="44">
        <f t="shared" si="29"/>
        <v>990.66312997347495</v>
      </c>
      <c r="L23" s="41">
        <f t="shared" si="17"/>
        <v>0.13235294117647048</v>
      </c>
      <c r="M23" s="42">
        <f t="shared" si="29"/>
        <v>15410.315355142988</v>
      </c>
      <c r="N23" s="43">
        <f t="shared" si="18"/>
        <v>0.45602605863192247</v>
      </c>
      <c r="O23" s="44">
        <f t="shared" si="29"/>
        <v>44359.693486589866</v>
      </c>
      <c r="P23" s="41">
        <f t="shared" si="19"/>
        <v>0.5857558139534873</v>
      </c>
      <c r="Q23" s="42">
        <f t="shared" si="29"/>
        <v>3962.6525198939066</v>
      </c>
      <c r="R23" s="43">
        <f t="shared" si="20"/>
        <v>0.24000000000000044</v>
      </c>
      <c r="S23" s="44">
        <f t="shared" si="29"/>
        <v>19372.967875036848</v>
      </c>
      <c r="T23" s="41">
        <f t="shared" si="25"/>
        <v>0.51162790697674421</v>
      </c>
      <c r="U23" s="42">
        <f t="shared" si="29"/>
        <v>10236.852343059243</v>
      </c>
      <c r="V23" s="43">
        <f t="shared" si="21"/>
        <v>0.48947368421052645</v>
      </c>
      <c r="W23" s="44">
        <f t="shared" si="29"/>
        <v>550.36840554081994</v>
      </c>
      <c r="X23" s="41">
        <f t="shared" si="24"/>
        <v>0.14705882352941191</v>
      </c>
      <c r="Y23" s="42">
        <f t="shared" si="29"/>
        <v>110.073681108164</v>
      </c>
      <c r="Z23" s="43">
        <f t="shared" si="22"/>
        <v>0.0105263157894737</v>
      </c>
      <c r="AA23" s="45">
        <f t="shared" si="29"/>
        <v>178983.79626917484</v>
      </c>
      <c r="AB23" s="46">
        <f t="shared" si="23"/>
        <v>0.47922644223712046</v>
      </c>
    </row>
    <row r="24">
      <c r="A24" s="22">
        <v>22</v>
      </c>
      <c r="B24" s="61" t="s">
        <v>51</v>
      </c>
      <c r="C24" s="62">
        <v>330.22104332449197</v>
      </c>
      <c r="D24" s="63">
        <f t="shared" si="27"/>
        <v>0.0090909090909090991</v>
      </c>
      <c r="E24" s="64">
        <v>440.29472443265502</v>
      </c>
      <c r="F24" s="65">
        <f t="shared" si="14"/>
        <v>0.027027027027027011</v>
      </c>
      <c r="G24" s="66">
        <v>110.073681108164</v>
      </c>
      <c r="H24" s="63">
        <f t="shared" si="15"/>
        <v>0.0086956521739130557</v>
      </c>
      <c r="I24" s="64">
        <v>1100.7368110816401</v>
      </c>
      <c r="J24" s="65">
        <f t="shared" si="16"/>
        <v>0.010822510822510832</v>
      </c>
      <c r="K24" s="66">
        <v>220.14736221632799</v>
      </c>
      <c r="L24" s="63">
        <f t="shared" si="17"/>
        <v>0.029411764705882359</v>
      </c>
      <c r="M24" s="64">
        <v>220.14736221632799</v>
      </c>
      <c r="N24" s="65">
        <f t="shared" si="18"/>
        <v>0.0065146579804560237</v>
      </c>
      <c r="O24" s="66">
        <v>1651.1052166224599</v>
      </c>
      <c r="P24" s="63">
        <f t="shared" si="19"/>
        <v>0.021802325581395419</v>
      </c>
      <c r="Q24" s="64">
        <v>220.14736221632799</v>
      </c>
      <c r="R24" s="65">
        <f t="shared" si="20"/>
        <v>0.013333333333333348</v>
      </c>
      <c r="S24" s="66">
        <v>330.22104332449197</v>
      </c>
      <c r="T24" s="63">
        <f t="shared" si="25"/>
        <v>0.0087209302325581464</v>
      </c>
      <c r="U24" s="64">
        <v>330.22104332449197</v>
      </c>
      <c r="V24" s="65">
        <f t="shared" si="21"/>
        <v>0.015789473684210544</v>
      </c>
      <c r="W24" s="66">
        <v>110.073681108164</v>
      </c>
      <c r="X24" s="63">
        <f t="shared" si="24"/>
        <v>0.02941176470588238</v>
      </c>
      <c r="Y24" s="64">
        <v>110.073681108164</v>
      </c>
      <c r="Z24" s="65">
        <f t="shared" si="22"/>
        <v>0.0105263157894737</v>
      </c>
      <c r="AA24" s="67">
        <f t="shared" ref="AA24:AA25" si="30">SUM(C24:Y24)</f>
        <v>5173.6436324330452</v>
      </c>
      <c r="AB24" s="68">
        <f t="shared" si="23"/>
        <v>0.013852353582024352</v>
      </c>
    </row>
    <row r="25" ht="15.75">
      <c r="A25" s="22">
        <v>23</v>
      </c>
      <c r="B25" s="69" t="s">
        <v>52</v>
      </c>
      <c r="C25" s="70">
        <v>1100.7368110816401</v>
      </c>
      <c r="D25" s="71">
        <f t="shared" si="27"/>
        <v>0.030303030303030335</v>
      </c>
      <c r="E25" s="72">
        <v>770.51576775714705</v>
      </c>
      <c r="F25" s="73">
        <f t="shared" si="14"/>
        <v>0.047297297297297314</v>
      </c>
      <c r="G25" s="74">
        <v>1210.8104921898</v>
      </c>
      <c r="H25" s="71">
        <f t="shared" si="15"/>
        <v>0.095652173913043301</v>
      </c>
      <c r="I25" s="72">
        <v>5723.8314176245203</v>
      </c>
      <c r="J25" s="73">
        <f t="shared" si="16"/>
        <v>0.056277056277056245</v>
      </c>
      <c r="K25" s="74">
        <v>110.073681108164</v>
      </c>
      <c r="L25" s="71">
        <f t="shared" si="17"/>
        <v>0.01470588235294118</v>
      </c>
      <c r="M25" s="72">
        <v>2751.8420277041</v>
      </c>
      <c r="N25" s="73">
        <f t="shared" si="18"/>
        <v>0.081433224755700293</v>
      </c>
      <c r="O25" s="74">
        <v>3962.6525198938998</v>
      </c>
      <c r="P25" s="71">
        <f t="shared" si="19"/>
        <v>0.052325581395348951</v>
      </c>
      <c r="Q25" s="72">
        <v>2311.5473032714399</v>
      </c>
      <c r="R25" s="73">
        <f t="shared" si="20"/>
        <v>0.1399999999999999</v>
      </c>
      <c r="S25" s="74">
        <v>1541.03153551429</v>
      </c>
      <c r="T25" s="71">
        <f t="shared" si="25"/>
        <v>0.040697674418604529</v>
      </c>
      <c r="U25" s="72">
        <v>1651.1052166224599</v>
      </c>
      <c r="V25" s="73">
        <f t="shared" si="21"/>
        <v>0.078947368421052724</v>
      </c>
      <c r="W25" s="75" t="s">
        <v>32</v>
      </c>
      <c r="X25" s="75" t="s">
        <v>32</v>
      </c>
      <c r="Y25" s="72">
        <v>1210.8104921898</v>
      </c>
      <c r="Z25" s="73">
        <f t="shared" si="22"/>
        <v>0.11578947368421032</v>
      </c>
      <c r="AA25" s="76">
        <f t="shared" si="30"/>
        <v>22345.594904246394</v>
      </c>
      <c r="AB25" s="77">
        <f t="shared" si="23"/>
        <v>0.059829996730705159</v>
      </c>
    </row>
    <row r="26" ht="15.75">
      <c r="A26" s="22">
        <v>24</v>
      </c>
      <c r="B26" s="78" t="s">
        <v>53</v>
      </c>
      <c r="C26" s="45">
        <f>SUM(C24:C25,C23,C15)</f>
        <v>36324.314765694086</v>
      </c>
      <c r="D26" s="41">
        <f>SUM(D24:D25,D23,D15)</f>
        <v>1</v>
      </c>
      <c r="E26" s="42">
        <f t="shared" ref="E26:Y26" si="31">SUM(E24:E25,E23,E15)</f>
        <v>16290.904804008245</v>
      </c>
      <c r="F26" s="43">
        <f>SUM(F24:F25,F23,F15)</f>
        <v>1</v>
      </c>
      <c r="G26" s="79">
        <f t="shared" si="31"/>
        <v>12658.473327438842</v>
      </c>
      <c r="H26" s="41">
        <f>SUM(H24:H25,H23,H15)</f>
        <v>1</v>
      </c>
      <c r="I26" s="42">
        <f>SUM(I24:I25,I23,I15)</f>
        <v>101708.08134394346</v>
      </c>
      <c r="J26" s="43">
        <f>SUM(J24:J25,J23,J15)</f>
        <v>1</v>
      </c>
      <c r="K26" s="79">
        <f t="shared" si="31"/>
        <v>7485.0103153551499</v>
      </c>
      <c r="L26" s="41">
        <f>SUM(L24:L25,L23,L15)</f>
        <v>1</v>
      </c>
      <c r="M26" s="42">
        <f t="shared" si="31"/>
        <v>33792.620100206361</v>
      </c>
      <c r="N26" s="43">
        <f>SUM(N24:N25,N23,N15)</f>
        <v>1</v>
      </c>
      <c r="O26" s="79">
        <f t="shared" si="31"/>
        <v>75730.692602416588</v>
      </c>
      <c r="P26" s="41">
        <f>SUM(P24:P25,P23,P15)</f>
        <v>1</v>
      </c>
      <c r="Q26" s="42">
        <f t="shared" si="31"/>
        <v>16511.052166224581</v>
      </c>
      <c r="R26" s="43">
        <f>SUM(R24:R25,R23,R15)</f>
        <v>1</v>
      </c>
      <c r="S26" s="79">
        <f t="shared" si="31"/>
        <v>37865.346301208381</v>
      </c>
      <c r="T26" s="41">
        <f>SUM(T24:T25,T23,T15)</f>
        <v>0.99999999999999978</v>
      </c>
      <c r="U26" s="42">
        <f t="shared" si="31"/>
        <v>20913.999410551136</v>
      </c>
      <c r="V26" s="43">
        <f>SUM(V24:V25,V23,V15)</f>
        <v>1</v>
      </c>
      <c r="W26" s="79">
        <f t="shared" si="31"/>
        <v>3742.5051576775722</v>
      </c>
      <c r="X26" s="41">
        <f>SUM(X24:X25,X23,X15)</f>
        <v>1</v>
      </c>
      <c r="Y26" s="42">
        <f t="shared" si="31"/>
        <v>10456.999705275564</v>
      </c>
      <c r="Z26" s="43">
        <f>SUM(Z24:Z25,Z23,Z15)</f>
        <v>1</v>
      </c>
      <c r="AA26" s="45">
        <f>SUM(AA24:AA25,AA23,AA15)</f>
        <v>373484.8090469389</v>
      </c>
      <c r="AB26" s="46">
        <f>SUM(AB24:AB25,AB23,AB15)</f>
        <v>0.99999999999999989</v>
      </c>
    </row>
    <row r="27" ht="17.25">
      <c r="A27" s="22">
        <v>25</v>
      </c>
      <c r="B27" s="80" t="s">
        <v>54</v>
      </c>
      <c r="AA27" s="81">
        <f>SUM(C27:Y27)</f>
        <v>0</v>
      </c>
    </row>
    <row r="28">
      <c r="A28" s="22">
        <v>26</v>
      </c>
    </row>
    <row r="29">
      <c r="A29" s="22">
        <v>27</v>
      </c>
      <c r="B29" t="s">
        <v>55</v>
      </c>
    </row>
    <row r="30">
      <c r="A30" s="22">
        <v>28</v>
      </c>
      <c r="B30" t="s">
        <v>56</v>
      </c>
    </row>
    <row r="31">
      <c r="A31" s="22">
        <v>29</v>
      </c>
      <c r="B31" t="s">
        <v>57</v>
      </c>
    </row>
    <row r="32">
      <c r="A32" s="22">
        <v>30</v>
      </c>
      <c r="B32" t="s">
        <v>58</v>
      </c>
    </row>
  </sheetData>
  <autoFilter ref="A2:AB2"/>
  <sortState ref="A16:Y22">
    <sortCondition descending="1" ref="Y16:Y22"/>
  </sortState>
  <mergeCells count="1">
    <mergeCell ref="B1:AB1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ONLYOFFICE/6.4.2.6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Mikel Rodriguez</cp:lastModifiedBy>
  <cp:revision>1</cp:revision>
  <dcterms:created xsi:type="dcterms:W3CDTF">2018-08-31T07:32:56Z</dcterms:created>
  <dcterms:modified xsi:type="dcterms:W3CDTF">2023-09-07T10:12:28Z</dcterms:modified>
</cp:coreProperties>
</file>