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8175"/>
  </bookViews>
  <sheets>
    <sheet name="Sheet1" sheetId="1" r:id="rId1"/>
  </sheets>
  <definedNames>
    <definedName name="_xlnm._FilterDatabase" localSheetId="0" hidden="1">Sheet1!$A$2:$AF$2</definedName>
  </definedNames>
  <calcPr calcId="162913" iterateDelta="1E-4"/>
</workbook>
</file>

<file path=xl/calcChain.xml><?xml version="1.0" encoding="utf-8"?>
<calcChain xmlns="http://schemas.openxmlformats.org/spreadsheetml/2006/main">
  <c r="AC28" i="1" l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E28" i="1" s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AE26" i="1" s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C22" i="1"/>
  <c r="AE22" i="1" s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C20" i="1"/>
  <c r="AE20" i="1" s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C18" i="1"/>
  <c r="AE18" i="1" s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C16" i="1"/>
  <c r="AE16" i="1" s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C14" i="1"/>
  <c r="AE14" i="1" s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E12" i="1" s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10" i="1"/>
  <c r="AE10" i="1" s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  <c r="AC6" i="1"/>
  <c r="AE6" i="1" s="1"/>
  <c r="AA6" i="1"/>
  <c r="Y6" i="1"/>
  <c r="W6" i="1"/>
  <c r="U6" i="1"/>
  <c r="S6" i="1"/>
  <c r="Q6" i="1"/>
  <c r="O6" i="1"/>
  <c r="M6" i="1"/>
  <c r="K6" i="1"/>
  <c r="I6" i="1"/>
  <c r="G6" i="1"/>
  <c r="E6" i="1"/>
  <c r="C6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D27" i="1"/>
  <c r="C27" i="1"/>
  <c r="AE29" i="1" l="1"/>
  <c r="D5" i="1" l="1"/>
  <c r="D13" i="1"/>
  <c r="D17" i="1"/>
  <c r="D23" i="1"/>
  <c r="D25" i="1"/>
  <c r="D15" i="1"/>
  <c r="D7" i="1"/>
  <c r="D21" i="1"/>
  <c r="D9" i="1"/>
  <c r="D19" i="1"/>
  <c r="D11" i="1"/>
  <c r="D3" i="1"/>
  <c r="AB7" i="1" l="1"/>
  <c r="AB21" i="1"/>
  <c r="AB9" i="1"/>
  <c r="AB5" i="1"/>
  <c r="AB17" i="1"/>
  <c r="AB11" i="1"/>
  <c r="AB25" i="1"/>
  <c r="AB23" i="1"/>
  <c r="AB13" i="1"/>
  <c r="AB19" i="1"/>
  <c r="AB15" i="1"/>
  <c r="T9" i="1"/>
  <c r="T21" i="1"/>
  <c r="T13" i="1"/>
  <c r="AE13" i="1" s="1"/>
  <c r="T7" i="1"/>
  <c r="T11" i="1"/>
  <c r="T25" i="1"/>
  <c r="T19" i="1"/>
  <c r="T15" i="1"/>
  <c r="T17" i="1"/>
  <c r="T23" i="1"/>
  <c r="T5" i="1"/>
  <c r="P5" i="1"/>
  <c r="P17" i="1"/>
  <c r="P7" i="1"/>
  <c r="P13" i="1"/>
  <c r="P25" i="1"/>
  <c r="P9" i="1"/>
  <c r="P19" i="1"/>
  <c r="P15" i="1"/>
  <c r="P23" i="1"/>
  <c r="P11" i="1"/>
  <c r="P21" i="1"/>
  <c r="N21" i="1"/>
  <c r="N5" i="1"/>
  <c r="N19" i="1"/>
  <c r="N25" i="1"/>
  <c r="N23" i="1"/>
  <c r="AE23" i="1" s="1"/>
  <c r="N9" i="1"/>
  <c r="AE9" i="1" s="1"/>
  <c r="N7" i="1"/>
  <c r="N11" i="1"/>
  <c r="N17" i="1"/>
  <c r="N13" i="1"/>
  <c r="N15" i="1"/>
  <c r="J25" i="1"/>
  <c r="J9" i="1"/>
  <c r="J17" i="1"/>
  <c r="J13" i="1"/>
  <c r="J15" i="1"/>
  <c r="J23" i="1"/>
  <c r="J7" i="1"/>
  <c r="J11" i="1"/>
  <c r="J21" i="1"/>
  <c r="J19" i="1"/>
  <c r="J5" i="1"/>
  <c r="H11" i="1"/>
  <c r="H5" i="1"/>
  <c r="H15" i="1"/>
  <c r="H9" i="1"/>
  <c r="H19" i="1"/>
  <c r="H21" i="1"/>
  <c r="H7" i="1"/>
  <c r="AE7" i="1" s="1"/>
  <c r="H25" i="1"/>
  <c r="AE25" i="1" s="1"/>
  <c r="H23" i="1"/>
  <c r="H17" i="1"/>
  <c r="H13" i="1"/>
  <c r="AD21" i="1"/>
  <c r="AD13" i="1"/>
  <c r="AD15" i="1"/>
  <c r="AD19" i="1"/>
  <c r="AD5" i="1"/>
  <c r="AD17" i="1"/>
  <c r="AD23" i="1"/>
  <c r="AD11" i="1"/>
  <c r="AD7" i="1"/>
  <c r="AD9" i="1"/>
  <c r="AD25" i="1"/>
  <c r="V25" i="1"/>
  <c r="V17" i="1"/>
  <c r="V9" i="1"/>
  <c r="V15" i="1"/>
  <c r="V11" i="1"/>
  <c r="V13" i="1"/>
  <c r="V5" i="1"/>
  <c r="V7" i="1"/>
  <c r="V23" i="1"/>
  <c r="V19" i="1"/>
  <c r="V21" i="1"/>
  <c r="X21" i="1"/>
  <c r="X9" i="1"/>
  <c r="X15" i="1"/>
  <c r="X7" i="1"/>
  <c r="X13" i="1"/>
  <c r="X19" i="1"/>
  <c r="X11" i="1"/>
  <c r="X17" i="1"/>
  <c r="X5" i="1"/>
  <c r="X25" i="1"/>
  <c r="X23" i="1"/>
  <c r="Z17" i="1"/>
  <c r="Z13" i="1"/>
  <c r="Z7" i="1"/>
  <c r="Z19" i="1"/>
  <c r="Z11" i="1"/>
  <c r="Z21" i="1"/>
  <c r="Z23" i="1"/>
  <c r="Z25" i="1"/>
  <c r="Z9" i="1"/>
  <c r="Z15" i="1"/>
  <c r="Z5" i="1"/>
  <c r="R17" i="1"/>
  <c r="R23" i="1"/>
  <c r="R19" i="1"/>
  <c r="R25" i="1"/>
  <c r="R13" i="1"/>
  <c r="R5" i="1"/>
  <c r="R9" i="1"/>
  <c r="R11" i="1"/>
  <c r="R7" i="1"/>
  <c r="R21" i="1"/>
  <c r="R15" i="1"/>
  <c r="L11" i="1"/>
  <c r="L15" i="1"/>
  <c r="L9" i="1"/>
  <c r="L19" i="1"/>
  <c r="L5" i="1"/>
  <c r="L25" i="1"/>
  <c r="L23" i="1"/>
  <c r="L21" i="1"/>
  <c r="L13" i="1"/>
  <c r="L7" i="1"/>
  <c r="L17" i="1"/>
  <c r="AD3" i="1"/>
  <c r="F15" i="1"/>
  <c r="AE15" i="1" s="1"/>
  <c r="F9" i="1"/>
  <c r="V3" i="1"/>
  <c r="AB3" i="1"/>
  <c r="F25" i="1"/>
  <c r="Z3" i="1"/>
  <c r="H3" i="1"/>
  <c r="R3" i="1"/>
  <c r="F11" i="1"/>
  <c r="AE11" i="1"/>
  <c r="J3" i="1"/>
  <c r="X3" i="1"/>
  <c r="F23" i="1"/>
  <c r="L3" i="1"/>
  <c r="F19" i="1"/>
  <c r="AE19" i="1"/>
  <c r="F17" i="1"/>
  <c r="AE17" i="1" s="1"/>
  <c r="F13" i="1"/>
  <c r="F21" i="1"/>
  <c r="AE21" i="1" s="1"/>
  <c r="T3" i="1"/>
  <c r="T27" i="1" s="1"/>
  <c r="F5" i="1"/>
  <c r="AE5" i="1" s="1"/>
  <c r="P3" i="1"/>
  <c r="N3" i="1"/>
  <c r="F3" i="1"/>
  <c r="F27" i="1" s="1"/>
  <c r="F7" i="1"/>
  <c r="N27" i="1" l="1"/>
  <c r="AE3" i="1"/>
  <c r="Z27" i="1"/>
  <c r="L27" i="1"/>
  <c r="P27" i="1"/>
  <c r="X27" i="1"/>
  <c r="AB27" i="1"/>
  <c r="AD27" i="1"/>
  <c r="J27" i="1"/>
  <c r="H27" i="1"/>
  <c r="V27" i="1"/>
  <c r="R27" i="1"/>
  <c r="AE27" i="1" l="1"/>
  <c r="U4" i="1"/>
  <c r="AC4" i="1"/>
  <c r="E4" i="1"/>
  <c r="Q4" i="1"/>
  <c r="Y4" i="1"/>
  <c r="C4" i="1"/>
  <c r="AE4" i="1" s="1"/>
  <c r="AA4" i="1"/>
  <c r="K4" i="1"/>
  <c r="S4" i="1"/>
  <c r="AF3" i="1"/>
  <c r="G4" i="1"/>
  <c r="M4" i="1"/>
  <c r="I4" i="1"/>
  <c r="W4" i="1"/>
  <c r="O4" i="1"/>
  <c r="AF21" i="1" l="1"/>
  <c r="AF25" i="1"/>
  <c r="AF15" i="1"/>
  <c r="AF17" i="1"/>
  <c r="AF9" i="1"/>
  <c r="AF7" i="1"/>
  <c r="AF23" i="1"/>
  <c r="AF5" i="1"/>
  <c r="AF27" i="1" s="1"/>
  <c r="AF11" i="1"/>
  <c r="AF19" i="1"/>
  <c r="AF13" i="1"/>
</calcChain>
</file>

<file path=xl/sharedStrings.xml><?xml version="1.0" encoding="utf-8"?>
<sst xmlns="http://schemas.openxmlformats.org/spreadsheetml/2006/main" count="64" uniqueCount="64">
  <si>
    <t>NFI-6 (2012-2013): Oppervlakte bos (ha) per menging en eigenaar
Forest area(ha) by stand mixture (stand purity) and ownership</t>
  </si>
  <si>
    <t>Stand mixture</t>
  </si>
  <si>
    <t>Pure broadleaved (&lt;1%)</t>
  </si>
  <si>
    <t>Predominantly broadleaved (&lt;20%)</t>
  </si>
  <si>
    <t>Mixed broadleaved stands</t>
  </si>
  <si>
    <t>Broadleaved mixed with conifers</t>
  </si>
  <si>
    <t>Pure conifers (&lt;1%)</t>
  </si>
  <si>
    <t>Predominantly conifers (&lt;20%)</t>
  </si>
  <si>
    <t>Mixed conifers stands</t>
  </si>
  <si>
    <t>Conifers mixed with broadleaved</t>
  </si>
  <si>
    <t>Open/young</t>
  </si>
  <si>
    <t>Plots not visited/measured</t>
  </si>
  <si>
    <t>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</si>
  <si>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'No' mixing form is given if there are no live trees (tree class 1,2, or 3) in the sample circle or no trees at all.</t>
    </r>
  </si>
  <si>
    <r>
      <t>No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</si>
  <si>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State Forest
(ha)</t>
  </si>
  <si>
    <t>State Forest
(%)</t>
  </si>
  <si>
    <t>Privately owned
(ha)</t>
  </si>
  <si>
    <t>Privately owned
(%)</t>
  </si>
  <si>
    <t>Municipalities
(ha)</t>
  </si>
  <si>
    <t>Municipalities
(%)</t>
  </si>
  <si>
    <t>Nature conservation organizations
(ha)</t>
  </si>
  <si>
    <t>Nature conservation organizations
(%)</t>
  </si>
  <si>
    <t>Nature monuments
(ha)</t>
  </si>
  <si>
    <t>Nature monuments
(%)</t>
  </si>
  <si>
    <t>Company
(ha)</t>
  </si>
  <si>
    <t>Company
(%)</t>
  </si>
  <si>
    <t>Estate
(ha)</t>
  </si>
  <si>
    <t>Estate
(%)</t>
  </si>
  <si>
    <t>Other privately organized
(ha)</t>
  </si>
  <si>
    <t>Other privately organized
(%)</t>
  </si>
  <si>
    <t>Ministry of Financial Affairs
(ha)</t>
  </si>
  <si>
    <t>Ministry of Financial Affairs
(%)</t>
  </si>
  <si>
    <t>Ministry of Defense
(ha)</t>
  </si>
  <si>
    <t>Ministry of Defense
(%)</t>
  </si>
  <si>
    <t>Other public property
(ha)</t>
  </si>
  <si>
    <t>Other public property
(%)</t>
  </si>
  <si>
    <t>Other state ownership
(ha)</t>
  </si>
  <si>
    <t>Other state ownership
(%)</t>
  </si>
  <si>
    <t>Unknown
(ha)</t>
  </si>
  <si>
    <t>Unknown
(%)</t>
  </si>
  <si>
    <t>Provinces
(ha)</t>
  </si>
  <si>
    <t>Provinces
(%)</t>
  </si>
  <si>
    <t>Total
(ha)</t>
  </si>
  <si>
    <t>Total
(%)</t>
  </si>
  <si>
    <t>ID</t>
  </si>
  <si>
    <t>For further information on the exact meaning of the Stand mixture classes, please refer to chapter 7 of the NFI-6 Report (page 36)</t>
  </si>
  <si>
    <t>Translated with Google Translate</t>
  </si>
  <si>
    <t>Sums checked by JRC: 09-2018</t>
  </si>
  <si>
    <t>Percentage calculated by JRC: 09-2018</t>
  </si>
  <si>
    <t>Clearcuts</t>
  </si>
  <si>
    <t>Pure broadleaved (&lt;1%),
ownership % of all ownerships</t>
  </si>
  <si>
    <t>Predominantly broadleaved (&lt;20%),
ownership % of all ownerships</t>
  </si>
  <si>
    <t>Mixed broadleaved stands,
ownership % of all ownerships</t>
  </si>
  <si>
    <t>Broadleaved mixed with conifers,
ownership % of all ownerships</t>
  </si>
  <si>
    <t>Pure conifers (&lt;1%),
ownership % of all ownerships</t>
  </si>
  <si>
    <t>Predominantly conifers (&lt;20%),
ownership % of all ownerships</t>
  </si>
  <si>
    <t>Mixed conifers stands,
ownership % of all ownerships</t>
  </si>
  <si>
    <t>Conifers mixed with broadleaved,
ownership % of all ownerships</t>
  </si>
  <si>
    <t>Open/young,
ownership % of all ownerships</t>
  </si>
  <si>
    <t>Clearcuts,
ownership % of all ownerships</t>
  </si>
  <si>
    <t>No1,
ownership % of all ownerships</t>
  </si>
  <si>
    <t>Plots not visited/measured,
ownership % of all ownerships</t>
  </si>
  <si>
    <t>Total,
ownership % of all ownerships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</si>
</sst>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164" fontId="3" fillId="0" borderId="0" xfId="0" applyNumberFormat="1" applyFont="1" applyBorder="1"/>
    <xf numFmtId="0" fontId="0" fillId="2" borderId="0" xfId="0" applyFill="1" applyBorder="1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2" fillId="2" borderId="6" xfId="0" applyNumberFormat="1" applyFont="1" applyFill="1" applyBorder="1" applyAlignment="1" applyProtection="1">
      <alignment horizontal="right" vertical="center" wrapText="1"/>
    </xf>
    <xf numFmtId="3" fontId="2" fillId="2" borderId="7" xfId="0" applyNumberFormat="1" applyFont="1" applyFill="1" applyBorder="1" applyAlignment="1" applyProtection="1">
      <alignment horizontal="right" vertical="center" wrapText="1"/>
    </xf>
    <xf numFmtId="3" fontId="0" fillId="0" borderId="7" xfId="0" applyNumberFormat="1" applyBorder="1"/>
    <xf numFmtId="0" fontId="3" fillId="0" borderId="8" xfId="0" applyFont="1" applyBorder="1"/>
    <xf numFmtId="0" fontId="3" fillId="0" borderId="9" xfId="0" applyFont="1" applyBorder="1"/>
    <xf numFmtId="3" fontId="3" fillId="4" borderId="6" xfId="0" applyNumberFormat="1" applyFont="1" applyFill="1" applyBorder="1"/>
    <xf numFmtId="3" fontId="3" fillId="4" borderId="7" xfId="0" applyNumberFormat="1" applyFont="1" applyFill="1" applyBorder="1"/>
    <xf numFmtId="165" fontId="2" fillId="2" borderId="21" xfId="1" applyNumberFormat="1" applyFont="1" applyFill="1" applyBorder="1" applyAlignment="1" applyProtection="1">
      <alignment horizontal="right" vertical="center" wrapText="1"/>
    </xf>
    <xf numFmtId="3" fontId="3" fillId="4" borderId="17" xfId="0" applyNumberFormat="1" applyFont="1" applyFill="1" applyBorder="1"/>
    <xf numFmtId="165" fontId="2" fillId="2" borderId="18" xfId="1" applyNumberFormat="1" applyFont="1" applyFill="1" applyBorder="1" applyAlignment="1" applyProtection="1">
      <alignment horizontal="right" vertical="center" wrapText="1"/>
    </xf>
    <xf numFmtId="165" fontId="2" fillId="2" borderId="10" xfId="1" applyNumberFormat="1" applyFont="1" applyFill="1" applyBorder="1" applyAlignment="1" applyProtection="1">
      <alignment horizontal="right" vertical="center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1" fillId="5" borderId="4" xfId="0" applyFont="1" applyFill="1" applyBorder="1" applyAlignment="1" applyProtection="1">
      <alignment horizontal="center" vertical="top" wrapText="1"/>
    </xf>
    <xf numFmtId="0" fontId="1" fillId="5" borderId="12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3" fontId="2" fillId="6" borderId="2" xfId="0" applyNumberFormat="1" applyFont="1" applyFill="1" applyBorder="1" applyAlignment="1" applyProtection="1">
      <alignment horizontal="right" vertical="center" wrapText="1"/>
    </xf>
    <xf numFmtId="165" fontId="2" fillId="6" borderId="21" xfId="1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</xf>
    <xf numFmtId="3" fontId="0" fillId="7" borderId="1" xfId="0" applyNumberFormat="1" applyFill="1" applyBorder="1"/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165" fontId="2" fillId="2" borderId="23" xfId="1" applyNumberFormat="1" applyFont="1" applyFill="1" applyBorder="1" applyAlignment="1" applyProtection="1">
      <alignment horizontal="right" vertical="center" wrapText="1"/>
    </xf>
    <xf numFmtId="3" fontId="0" fillId="7" borderId="2" xfId="0" applyNumberFormat="1" applyFill="1" applyBorder="1"/>
    <xf numFmtId="165" fontId="2" fillId="2" borderId="24" xfId="1" applyNumberFormat="1" applyFont="1" applyFill="1" applyBorder="1" applyAlignment="1" applyProtection="1">
      <alignment horizontal="righ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2" fillId="2" borderId="25" xfId="1" applyNumberFormat="1" applyFont="1" applyFill="1" applyBorder="1" applyAlignment="1" applyProtection="1">
      <alignment horizontal="right" vertical="center" wrapText="1"/>
    </xf>
    <xf numFmtId="165" fontId="2" fillId="6" borderId="25" xfId="1" applyNumberFormat="1" applyFont="1" applyFill="1" applyBorder="1" applyAlignment="1" applyProtection="1">
      <alignment horizontal="right" vertical="center" wrapText="1"/>
    </xf>
    <xf numFmtId="165" fontId="7" fillId="2" borderId="6" xfId="1" applyNumberFormat="1" applyFont="1" applyFill="1" applyBorder="1" applyAlignment="1" applyProtection="1">
      <alignment horizontal="right" vertical="center" wrapText="1"/>
    </xf>
    <xf numFmtId="165" fontId="7" fillId="2" borderId="26" xfId="1" applyNumberFormat="1" applyFont="1" applyFill="1" applyBorder="1" applyAlignment="1" applyProtection="1">
      <alignment horizontal="right" vertical="center" wrapText="1"/>
    </xf>
    <xf numFmtId="165" fontId="7" fillId="6" borderId="2" xfId="1" applyNumberFormat="1" applyFont="1" applyFill="1" applyBorder="1" applyAlignment="1" applyProtection="1">
      <alignment horizontal="right" vertical="center" wrapText="1"/>
    </xf>
    <xf numFmtId="165" fontId="7" fillId="6" borderId="26" xfId="1" applyNumberFormat="1" applyFont="1" applyFill="1" applyBorder="1" applyAlignment="1" applyProtection="1">
      <alignment horizontal="right" vertical="center" wrapText="1"/>
    </xf>
    <xf numFmtId="165" fontId="7" fillId="2" borderId="2" xfId="1" applyNumberFormat="1" applyFont="1" applyFill="1" applyBorder="1" applyAlignment="1" applyProtection="1">
      <alignment horizontal="right" vertical="center" wrapText="1"/>
    </xf>
    <xf numFmtId="165" fontId="7" fillId="4" borderId="2" xfId="1" applyNumberFormat="1" applyFont="1" applyFill="1" applyBorder="1" applyAlignment="1" applyProtection="1">
      <alignment horizontal="right" vertical="center" wrapText="1"/>
    </xf>
    <xf numFmtId="165" fontId="7" fillId="4" borderId="26" xfId="1" applyNumberFormat="1" applyFont="1" applyFill="1" applyBorder="1" applyAlignment="1" applyProtection="1">
      <alignment horizontal="right" vertical="center" wrapText="1"/>
    </xf>
    <xf numFmtId="165" fontId="7" fillId="7" borderId="2" xfId="1" applyNumberFormat="1" applyFont="1" applyFill="1" applyBorder="1" applyAlignment="1" applyProtection="1">
      <alignment horizontal="right" vertical="center" wrapText="1"/>
    </xf>
    <xf numFmtId="165" fontId="7" fillId="7" borderId="25" xfId="1" applyNumberFormat="1" applyFont="1" applyFill="1" applyBorder="1" applyAlignment="1" applyProtection="1">
      <alignment horizontal="right" vertical="center" wrapText="1"/>
    </xf>
    <xf numFmtId="165" fontId="7" fillId="7" borderId="26" xfId="1" applyNumberFormat="1" applyFont="1" applyFill="1" applyBorder="1" applyAlignment="1" applyProtection="1">
      <alignment horizontal="right" vertical="center" wrapText="1"/>
    </xf>
    <xf numFmtId="165" fontId="7" fillId="8" borderId="2" xfId="1" applyNumberFormat="1" applyFont="1" applyFill="1" applyBorder="1" applyAlignment="1" applyProtection="1">
      <alignment horizontal="right" vertical="center" wrapText="1"/>
    </xf>
    <xf numFmtId="165" fontId="7" fillId="8" borderId="26" xfId="1" applyNumberFormat="1" applyFont="1" applyFill="1" applyBorder="1" applyAlignment="1" applyProtection="1">
      <alignment horizontal="right" vertical="center" wrapText="1"/>
    </xf>
    <xf numFmtId="165" fontId="8" fillId="0" borderId="6" xfId="1" applyNumberFormat="1" applyFont="1" applyBorder="1" applyAlignment="1">
      <alignment vertical="center"/>
    </xf>
    <xf numFmtId="165" fontId="3" fillId="4" borderId="27" xfId="1" applyNumberFormat="1" applyFont="1" applyFill="1" applyBorder="1"/>
    <xf numFmtId="165" fontId="3" fillId="4" borderId="28" xfId="1" applyNumberFormat="1" applyFont="1" applyFill="1" applyBorder="1"/>
    <xf numFmtId="3" fontId="3" fillId="7" borderId="29" xfId="0" applyNumberFormat="1" applyFont="1" applyFill="1" applyBorder="1"/>
    <xf numFmtId="165" fontId="3" fillId="7" borderId="28" xfId="1" applyNumberFormat="1" applyFont="1" applyFill="1" applyBorder="1"/>
    <xf numFmtId="3" fontId="3" fillId="4" borderId="29" xfId="0" applyNumberFormat="1" applyFont="1" applyFill="1" applyBorder="1"/>
    <xf numFmtId="165" fontId="3" fillId="7" borderId="18" xfId="1" applyNumberFormat="1" applyFont="1" applyFill="1" applyBorder="1"/>
    <xf numFmtId="3" fontId="3" fillId="4" borderId="28" xfId="0" applyNumberFormat="1" applyFont="1" applyFill="1" applyBorder="1"/>
    <xf numFmtId="165" fontId="3" fillId="4" borderId="18" xfId="1" applyNumberFormat="1" applyFont="1" applyFill="1" applyBorder="1"/>
    <xf numFmtId="165" fontId="7" fillId="2" borderId="15" xfId="1" applyNumberFormat="1" applyFont="1" applyFill="1" applyBorder="1" applyAlignment="1" applyProtection="1">
      <alignment horizontal="right" vertical="center" wrapText="1"/>
    </xf>
    <xf numFmtId="165" fontId="7" fillId="2" borderId="30" xfId="1" applyNumberFormat="1" applyFont="1" applyFill="1" applyBorder="1" applyAlignment="1" applyProtection="1">
      <alignment horizontal="right" vertical="center" wrapText="1"/>
    </xf>
    <xf numFmtId="165" fontId="7" fillId="6" borderId="16" xfId="1" applyNumberFormat="1" applyFont="1" applyFill="1" applyBorder="1" applyAlignment="1" applyProtection="1">
      <alignment horizontal="right" vertical="center" wrapText="1"/>
    </xf>
    <xf numFmtId="165" fontId="7" fillId="6" borderId="30" xfId="1" applyNumberFormat="1" applyFont="1" applyFill="1" applyBorder="1" applyAlignment="1" applyProtection="1">
      <alignment horizontal="right" vertical="center" wrapText="1"/>
    </xf>
    <xf numFmtId="165" fontId="7" fillId="2" borderId="16" xfId="1" applyNumberFormat="1" applyFont="1" applyFill="1" applyBorder="1" applyAlignment="1" applyProtection="1">
      <alignment horizontal="right" vertical="center" wrapText="1"/>
    </xf>
    <xf numFmtId="165" fontId="7" fillId="4" borderId="16" xfId="1" applyNumberFormat="1" applyFont="1" applyFill="1" applyBorder="1" applyAlignment="1" applyProtection="1">
      <alignment horizontal="right" vertical="center" wrapText="1"/>
    </xf>
    <xf numFmtId="165" fontId="7" fillId="4" borderId="30" xfId="1" applyNumberFormat="1" applyFont="1" applyFill="1" applyBorder="1" applyAlignment="1" applyProtection="1">
      <alignment horizontal="right" vertical="center" wrapText="1"/>
    </xf>
    <xf numFmtId="165" fontId="7" fillId="7" borderId="16" xfId="1" applyNumberFormat="1" applyFont="1" applyFill="1" applyBorder="1" applyAlignment="1" applyProtection="1">
      <alignment horizontal="right" vertical="center" wrapText="1"/>
    </xf>
    <xf numFmtId="165" fontId="7" fillId="7" borderId="20" xfId="1" applyNumberFormat="1" applyFont="1" applyFill="1" applyBorder="1" applyAlignment="1" applyProtection="1">
      <alignment horizontal="right" vertical="center" wrapText="1"/>
    </xf>
    <xf numFmtId="165" fontId="7" fillId="7" borderId="30" xfId="1" applyNumberFormat="1" applyFont="1" applyFill="1" applyBorder="1" applyAlignment="1" applyProtection="1">
      <alignment horizontal="right" vertical="center" wrapText="1"/>
    </xf>
    <xf numFmtId="165" fontId="7" fillId="8" borderId="16" xfId="1" applyNumberFormat="1" applyFont="1" applyFill="1" applyBorder="1" applyAlignment="1" applyProtection="1">
      <alignment horizontal="right" vertical="center" wrapText="1"/>
    </xf>
    <xf numFmtId="165" fontId="7" fillId="8" borderId="30" xfId="1" applyNumberFormat="1" applyFont="1" applyFill="1" applyBorder="1" applyAlignment="1" applyProtection="1">
      <alignment horizontal="right" vertical="center" wrapText="1"/>
    </xf>
    <xf numFmtId="165" fontId="8" fillId="0" borderId="15" xfId="1" applyNumberFormat="1" applyFont="1" applyBorder="1" applyAlignment="1">
      <alignment vertical="center"/>
    </xf>
    <xf numFmtId="0" fontId="9" fillId="0" borderId="19" xfId="0" applyFont="1" applyBorder="1" applyAlignment="1">
      <alignment wrapText="1"/>
    </xf>
    <xf numFmtId="0" fontId="3" fillId="4" borderId="31" xfId="0" applyFont="1" applyFill="1" applyBorder="1"/>
    <xf numFmtId="0" fontId="9" fillId="0" borderId="32" xfId="0" applyFont="1" applyBorder="1" applyAlignment="1">
      <alignment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vertical="top"/>
    </xf>
    <xf numFmtId="0" fontId="1" fillId="3" borderId="13" xfId="0" applyFont="1" applyFill="1" applyBorder="1" applyAlignment="1" applyProtection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9.140625" style="1"/>
    <col min="2" max="2" width="33.42578125" style="1" customWidth="1"/>
    <col min="3" max="30" width="14" style="1" customWidth="1"/>
    <col min="31" max="31" width="10.85546875" style="1" customWidth="1"/>
    <col min="32" max="16384" width="9.140625" style="1"/>
  </cols>
  <sheetData>
    <row r="1" spans="1:32" s="76" customFormat="1" ht="34.5" customHeight="1" thickBot="1" x14ac:dyDescent="0.3">
      <c r="A1" s="27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</row>
    <row r="2" spans="1:32" s="76" customFormat="1" ht="60.75" thickBot="1" x14ac:dyDescent="0.3">
      <c r="A2" s="28" t="s">
        <v>45</v>
      </c>
      <c r="B2" s="77" t="s">
        <v>1</v>
      </c>
      <c r="C2" s="18" t="s">
        <v>15</v>
      </c>
      <c r="D2" s="19" t="s">
        <v>16</v>
      </c>
      <c r="E2" s="20" t="s">
        <v>17</v>
      </c>
      <c r="F2" s="20" t="s">
        <v>18</v>
      </c>
      <c r="G2" s="19" t="s">
        <v>19</v>
      </c>
      <c r="H2" s="19" t="s">
        <v>20</v>
      </c>
      <c r="I2" s="20" t="s">
        <v>21</v>
      </c>
      <c r="J2" s="20" t="s">
        <v>22</v>
      </c>
      <c r="K2" s="19" t="s">
        <v>23</v>
      </c>
      <c r="L2" s="19" t="s">
        <v>24</v>
      </c>
      <c r="M2" s="21" t="s">
        <v>25</v>
      </c>
      <c r="N2" s="20" t="s">
        <v>26</v>
      </c>
      <c r="O2" s="19" t="s">
        <v>27</v>
      </c>
      <c r="P2" s="19" t="s">
        <v>28</v>
      </c>
      <c r="Q2" s="20" t="s">
        <v>29</v>
      </c>
      <c r="R2" s="20" t="s">
        <v>30</v>
      </c>
      <c r="S2" s="19" t="s">
        <v>31</v>
      </c>
      <c r="T2" s="19" t="s">
        <v>32</v>
      </c>
      <c r="U2" s="20" t="s">
        <v>33</v>
      </c>
      <c r="V2" s="20" t="s">
        <v>34</v>
      </c>
      <c r="W2" s="19" t="s">
        <v>35</v>
      </c>
      <c r="X2" s="19" t="s">
        <v>36</v>
      </c>
      <c r="Y2" s="20" t="s">
        <v>37</v>
      </c>
      <c r="Z2" s="20" t="s">
        <v>38</v>
      </c>
      <c r="AA2" s="19" t="s">
        <v>39</v>
      </c>
      <c r="AB2" s="19" t="s">
        <v>40</v>
      </c>
      <c r="AC2" s="20" t="s">
        <v>41</v>
      </c>
      <c r="AD2" s="20" t="s">
        <v>42</v>
      </c>
      <c r="AE2" s="22" t="s">
        <v>43</v>
      </c>
      <c r="AF2" s="75" t="s">
        <v>44</v>
      </c>
    </row>
    <row r="3" spans="1:32" x14ac:dyDescent="0.25">
      <c r="A3" s="29">
        <v>1</v>
      </c>
      <c r="B3" s="10" t="s">
        <v>2</v>
      </c>
      <c r="C3" s="7">
        <v>8365.5997642204493</v>
      </c>
      <c r="D3" s="14">
        <f>C3/C$27</f>
        <v>8.4821428571428631E-2</v>
      </c>
      <c r="E3" s="23">
        <v>3632.4314765694098</v>
      </c>
      <c r="F3" s="24">
        <f>E3/E$27</f>
        <v>5.4635761589403982E-2</v>
      </c>
      <c r="G3" s="6">
        <v>2421.62098437961</v>
      </c>
      <c r="H3" s="14">
        <f>G3/G$27</f>
        <v>4.554865424430652E-2</v>
      </c>
      <c r="I3" s="23">
        <v>3192.1367521367501</v>
      </c>
      <c r="J3" s="24">
        <f>I3/I$27</f>
        <v>7.3979591836734665E-2</v>
      </c>
      <c r="K3" s="6">
        <v>1320.8841732979699</v>
      </c>
      <c r="L3" s="14">
        <f>K3/K$27</f>
        <v>4.562737642585564E-2</v>
      </c>
      <c r="M3" s="23">
        <v>1320.8841732979699</v>
      </c>
      <c r="N3" s="24">
        <f>M3/M$27</f>
        <v>6.2500000000000194E-2</v>
      </c>
      <c r="O3" s="6">
        <v>880.58944886531106</v>
      </c>
      <c r="P3" s="14">
        <f>O3/O$27</f>
        <v>4.4692737430167606E-2</v>
      </c>
      <c r="Q3" s="23">
        <v>660.44208664898304</v>
      </c>
      <c r="R3" s="24">
        <f>Q3/Q$27</f>
        <v>0.06</v>
      </c>
      <c r="S3" s="6">
        <v>880.58944886531106</v>
      </c>
      <c r="T3" s="14">
        <f>S3/S$27</f>
        <v>9.7560975609756073E-2</v>
      </c>
      <c r="U3" s="23">
        <v>440.29472443265502</v>
      </c>
      <c r="V3" s="24">
        <f>U3/U$27</f>
        <v>5.3333333333333288E-2</v>
      </c>
      <c r="W3" s="6">
        <v>880.58944886531106</v>
      </c>
      <c r="X3" s="14">
        <f>W3/W$27</f>
        <v>0.19047619047619041</v>
      </c>
      <c r="Y3" s="23">
        <v>550.36840554081903</v>
      </c>
      <c r="Z3" s="24">
        <f>Y3/Y$27</f>
        <v>0.12195121951219494</v>
      </c>
      <c r="AA3" s="6">
        <v>220.14736221632799</v>
      </c>
      <c r="AB3" s="14">
        <f>AA3/AA$27</f>
        <v>8.6956521739130488E-2</v>
      </c>
      <c r="AC3" s="23">
        <v>330.22104332449197</v>
      </c>
      <c r="AD3" s="24">
        <f>AC3/AC$27</f>
        <v>0.14285714285714299</v>
      </c>
      <c r="AE3" s="15">
        <f t="shared" ref="AE3:AE25" si="0">SUM(C3:AC3)</f>
        <v>25097.821376452135</v>
      </c>
      <c r="AF3" s="16">
        <f>AE3/AE$27</f>
        <v>6.7197568298340671E-2</v>
      </c>
    </row>
    <row r="4" spans="1:32" ht="26.25" x14ac:dyDescent="0.25">
      <c r="A4" s="29">
        <v>2</v>
      </c>
      <c r="B4" s="72" t="s">
        <v>51</v>
      </c>
      <c r="C4" s="38">
        <f>C3/$AE3</f>
        <v>0.33331975866516517</v>
      </c>
      <c r="D4" s="39"/>
      <c r="E4" s="40">
        <f>E3/$AE3</f>
        <v>0.14473094784145346</v>
      </c>
      <c r="F4" s="41"/>
      <c r="G4" s="42">
        <f>G3/$AE3</f>
        <v>9.6487298560969118E-2</v>
      </c>
      <c r="H4" s="39"/>
      <c r="I4" s="40">
        <f>I3/$AE3</f>
        <v>0.12718780264854987</v>
      </c>
      <c r="J4" s="41"/>
      <c r="K4" s="43">
        <f>K3/$AE3</f>
        <v>5.2629435578710464E-2</v>
      </c>
      <c r="L4" s="44"/>
      <c r="M4" s="45">
        <f>M3/$AE3</f>
        <v>5.2629435578710464E-2</v>
      </c>
      <c r="N4" s="46"/>
      <c r="O4" s="43">
        <f>O3/$AE3</f>
        <v>3.5086290385806886E-2</v>
      </c>
      <c r="P4" s="44"/>
      <c r="Q4" s="45">
        <f>Q3/$AE3</f>
        <v>2.6314717789355152E-2</v>
      </c>
      <c r="R4" s="47"/>
      <c r="S4" s="43">
        <f>S3/$AE3</f>
        <v>3.5086290385806886E-2</v>
      </c>
      <c r="T4" s="44"/>
      <c r="U4" s="40">
        <f>U3/$AE3</f>
        <v>1.7543145192903422E-2</v>
      </c>
      <c r="V4" s="41"/>
      <c r="W4" s="48">
        <f>W3/$AE3</f>
        <v>3.5086290385806886E-2</v>
      </c>
      <c r="X4" s="49"/>
      <c r="Y4" s="45">
        <f>Y3/$AE3</f>
        <v>2.1928931491129289E-2</v>
      </c>
      <c r="Z4" s="47"/>
      <c r="AA4" s="42">
        <f>AA3/$AE3</f>
        <v>8.7715725964517301E-3</v>
      </c>
      <c r="AB4" s="39"/>
      <c r="AC4" s="45">
        <f>AC3/$AE3</f>
        <v>1.3157358894677595E-2</v>
      </c>
      <c r="AD4" s="47"/>
      <c r="AE4" s="50">
        <f>SUM(C4,AC4,E4,Y4,W4, Q4, AA4,K4,I4,S4,U4,O4,G4,M4)</f>
        <v>0.99995927599549661</v>
      </c>
      <c r="AF4" s="33"/>
    </row>
    <row r="5" spans="1:32" x14ac:dyDescent="0.25">
      <c r="A5" s="30">
        <v>3</v>
      </c>
      <c r="B5" s="11" t="s">
        <v>3</v>
      </c>
      <c r="C5" s="8">
        <v>12108.104921898001</v>
      </c>
      <c r="D5" s="14">
        <f>C5/C$27</f>
        <v>0.12276785714285704</v>
      </c>
      <c r="E5" s="25">
        <v>8255.5260831122905</v>
      </c>
      <c r="F5" s="24">
        <f>E5/E$27</f>
        <v>0.12417218543046353</v>
      </c>
      <c r="G5" s="4">
        <v>6054.0524609490103</v>
      </c>
      <c r="H5" s="14">
        <f>G5/G$27</f>
        <v>0.11387163561076603</v>
      </c>
      <c r="I5" s="25">
        <v>5833.90509873269</v>
      </c>
      <c r="J5" s="24">
        <f>I5/I$27</f>
        <v>0.13520408163265321</v>
      </c>
      <c r="K5" s="4">
        <v>3522.3577954612401</v>
      </c>
      <c r="L5" s="14">
        <f>K5/K$27</f>
        <v>0.12167300380228126</v>
      </c>
      <c r="M5" s="25">
        <v>1871.25257883879</v>
      </c>
      <c r="N5" s="24">
        <f>M5/M$27</f>
        <v>8.8541666666666907E-2</v>
      </c>
      <c r="O5" s="4">
        <v>1871.25257883879</v>
      </c>
      <c r="P5" s="14">
        <f>O5/O$27</f>
        <v>9.4972067039106364E-2</v>
      </c>
      <c r="Q5" s="25">
        <v>1210.8104921898</v>
      </c>
      <c r="R5" s="24">
        <f>Q5/Q$27</f>
        <v>0.10999999999999981</v>
      </c>
      <c r="S5" s="4">
        <v>990.66312997347495</v>
      </c>
      <c r="T5" s="14">
        <f>S5/S$27</f>
        <v>0.10975609756097558</v>
      </c>
      <c r="U5" s="25">
        <v>770.51576775714705</v>
      </c>
      <c r="V5" s="24">
        <f>U5/U$27</f>
        <v>9.3333333333333351E-2</v>
      </c>
      <c r="W5" s="4">
        <v>770.51576775714705</v>
      </c>
      <c r="X5" s="14">
        <f>W5/W$27</f>
        <v>0.1666666666666666</v>
      </c>
      <c r="Y5" s="25">
        <v>550.36840554081903</v>
      </c>
      <c r="Z5" s="24">
        <f>Y5/Y$27</f>
        <v>0.12195121951219494</v>
      </c>
      <c r="AA5" s="4">
        <v>440.29472443265502</v>
      </c>
      <c r="AB5" s="14">
        <f>AA5/AA$27</f>
        <v>0.17391304347826061</v>
      </c>
      <c r="AC5" s="25">
        <v>770.51576775714705</v>
      </c>
      <c r="AD5" s="24">
        <f>AC5/AC$27</f>
        <v>0.33333333333333326</v>
      </c>
      <c r="AE5" s="13">
        <f t="shared" si="0"/>
        <v>45021.712396096853</v>
      </c>
      <c r="AF5" s="17">
        <f>AE5/AE$27</f>
        <v>0.12054231912270613</v>
      </c>
    </row>
    <row r="6" spans="1:32" ht="26.25" x14ac:dyDescent="0.25">
      <c r="A6" s="29">
        <v>4</v>
      </c>
      <c r="B6" s="72" t="s">
        <v>52</v>
      </c>
      <c r="C6" s="38">
        <f>C5/$AE5</f>
        <v>0.26893923570414241</v>
      </c>
      <c r="D6" s="39"/>
      <c r="E6" s="40">
        <f>E5/$AE5</f>
        <v>0.18336766070737021</v>
      </c>
      <c r="F6" s="41"/>
      <c r="G6" s="42">
        <f>G5/$AE5</f>
        <v>0.13446961785207143</v>
      </c>
      <c r="H6" s="39"/>
      <c r="I6" s="40">
        <f>I5/$AE5</f>
        <v>0.12957981356654172</v>
      </c>
      <c r="J6" s="41"/>
      <c r="K6" s="43">
        <f>K5/$AE5</f>
        <v>7.8236868568477863E-2</v>
      </c>
      <c r="L6" s="44"/>
      <c r="M6" s="45">
        <f>M5/$AE5</f>
        <v>4.1563336427004001E-2</v>
      </c>
      <c r="N6" s="46"/>
      <c r="O6" s="43">
        <f>O5/$AE5</f>
        <v>4.1563336427004001E-2</v>
      </c>
      <c r="P6" s="44"/>
      <c r="Q6" s="45">
        <f>Q5/$AE5</f>
        <v>2.6893923570414237E-2</v>
      </c>
      <c r="R6" s="47"/>
      <c r="S6" s="43">
        <f>S5/$AE5</f>
        <v>2.2004119284884424E-2</v>
      </c>
      <c r="T6" s="44"/>
      <c r="U6" s="40">
        <f>U5/$AE5</f>
        <v>1.7114314999354549E-2</v>
      </c>
      <c r="V6" s="41"/>
      <c r="W6" s="48">
        <f>W5/$AE5</f>
        <v>1.7114314999354549E-2</v>
      </c>
      <c r="X6" s="49"/>
      <c r="Y6" s="45">
        <f>Y5/$AE5</f>
        <v>1.2224510713824672E-2</v>
      </c>
      <c r="Z6" s="47"/>
      <c r="AA6" s="42">
        <f>AA5/$AE5</f>
        <v>9.7796085710597329E-3</v>
      </c>
      <c r="AB6" s="39"/>
      <c r="AC6" s="45">
        <f>AC5/$AE5</f>
        <v>1.7114314999354549E-2</v>
      </c>
      <c r="AD6" s="47"/>
      <c r="AE6" s="50">
        <f>SUM(C6,AC6,E6,Y6,W6, Q6, AA6,K6,I6,S6,U6,O6,G6,M6)</f>
        <v>0.99996497639085857</v>
      </c>
      <c r="AF6" s="17"/>
    </row>
    <row r="7" spans="1:32" x14ac:dyDescent="0.25">
      <c r="A7" s="30">
        <v>5</v>
      </c>
      <c r="B7" s="11" t="s">
        <v>4</v>
      </c>
      <c r="C7" s="8">
        <v>20913.9994105511</v>
      </c>
      <c r="D7" s="14">
        <f>C7/C$27</f>
        <v>0.21205357142857134</v>
      </c>
      <c r="E7" s="25">
        <v>12548.399646330699</v>
      </c>
      <c r="F7" s="24">
        <f>E7/E$27</f>
        <v>0.18874172185430485</v>
      </c>
      <c r="G7" s="4">
        <v>12218.178603006199</v>
      </c>
      <c r="H7" s="14">
        <f>G7/G$27</f>
        <v>0.22981366459627353</v>
      </c>
      <c r="I7" s="25">
        <v>8915.9681697612705</v>
      </c>
      <c r="J7" s="24">
        <f>I7/I$27</f>
        <v>0.20663265306122447</v>
      </c>
      <c r="K7" s="4">
        <v>3962.6525198938998</v>
      </c>
      <c r="L7" s="14">
        <f>K7/K$27</f>
        <v>0.13688212927756657</v>
      </c>
      <c r="M7" s="25">
        <v>2971.9893899204199</v>
      </c>
      <c r="N7" s="24">
        <f>M7/M$27</f>
        <v>0.14062499999999983</v>
      </c>
      <c r="O7" s="4">
        <v>3522.3577954612401</v>
      </c>
      <c r="P7" s="14">
        <f>O7/O$27</f>
        <v>0.17877094972067023</v>
      </c>
      <c r="Q7" s="25">
        <v>2531.6946654877702</v>
      </c>
      <c r="R7" s="24">
        <f>Q7/Q$27</f>
        <v>0.23000000000000018</v>
      </c>
      <c r="S7" s="4">
        <v>660.44208664898304</v>
      </c>
      <c r="T7" s="14">
        <f>S7/S$27</f>
        <v>7.3170731707317027E-2</v>
      </c>
      <c r="U7" s="25">
        <v>1210.8104921898</v>
      </c>
      <c r="V7" s="24">
        <f>U7/U$27</f>
        <v>0.14666666666666639</v>
      </c>
      <c r="W7" s="4">
        <v>1651.1052166224599</v>
      </c>
      <c r="X7" s="14">
        <f>W7/W$27</f>
        <v>0.35714285714285743</v>
      </c>
      <c r="Y7" s="26">
        <v>770.51576775714705</v>
      </c>
      <c r="Z7" s="24">
        <f>Y7/Y$27</f>
        <v>0.17073170731707302</v>
      </c>
      <c r="AA7" s="4">
        <v>220.14736221632799</v>
      </c>
      <c r="AB7" s="14">
        <f>AA7/AA$27</f>
        <v>8.6956521739130488E-2</v>
      </c>
      <c r="AC7" s="25">
        <v>440.29472443265502</v>
      </c>
      <c r="AD7" s="24">
        <f>AC7/AC$27</f>
        <v>0.19047619047619024</v>
      </c>
      <c r="AE7" s="13">
        <f t="shared" si="0"/>
        <v>72540.914038454473</v>
      </c>
      <c r="AF7" s="17">
        <f>AE7/AE$27</f>
        <v>0.19422295475003418</v>
      </c>
    </row>
    <row r="8" spans="1:32" ht="26.25" x14ac:dyDescent="0.25">
      <c r="A8" s="29">
        <v>6</v>
      </c>
      <c r="B8" s="72" t="s">
        <v>53</v>
      </c>
      <c r="C8" s="38">
        <f>C7/$AE7</f>
        <v>0.28830625706569446</v>
      </c>
      <c r="D8" s="39"/>
      <c r="E8" s="40">
        <f>E7/$AE7</f>
        <v>0.17298375423941723</v>
      </c>
      <c r="F8" s="41"/>
      <c r="G8" s="42">
        <f>G7/$AE7</f>
        <v>0.16843155018048508</v>
      </c>
      <c r="H8" s="39"/>
      <c r="I8" s="40">
        <f>I7/$AE7</f>
        <v>0.12290950959116465</v>
      </c>
      <c r="J8" s="41"/>
      <c r="K8" s="43">
        <f>K7/$AE7</f>
        <v>5.4626448707184312E-2</v>
      </c>
      <c r="L8" s="44"/>
      <c r="M8" s="45">
        <f>M7/$AE7</f>
        <v>4.0969836530388166E-2</v>
      </c>
      <c r="N8" s="46"/>
      <c r="O8" s="43">
        <f>O7/$AE7</f>
        <v>4.855684329527489E-2</v>
      </c>
      <c r="P8" s="44"/>
      <c r="Q8" s="45">
        <f>Q7/$AE7</f>
        <v>3.4900231118478876E-2</v>
      </c>
      <c r="R8" s="47"/>
      <c r="S8" s="43">
        <f>S7/$AE7</f>
        <v>9.104408117864048E-3</v>
      </c>
      <c r="T8" s="44"/>
      <c r="U8" s="40">
        <f>U7/$AE7</f>
        <v>1.6691414882750725E-2</v>
      </c>
      <c r="V8" s="41"/>
      <c r="W8" s="48">
        <f>W7/$AE7</f>
        <v>2.2761020294660154E-2</v>
      </c>
      <c r="X8" s="49"/>
      <c r="Y8" s="45">
        <f>Y7/$AE7</f>
        <v>1.0621809470841393E-2</v>
      </c>
      <c r="Z8" s="47"/>
      <c r="AA8" s="42">
        <f>AA7/$AE7</f>
        <v>3.0348027059546871E-3</v>
      </c>
      <c r="AB8" s="39"/>
      <c r="AC8" s="45">
        <f>AC7/$AE7</f>
        <v>6.0696054119093613E-3</v>
      </c>
      <c r="AD8" s="47"/>
      <c r="AE8" s="50">
        <f>SUM(C8,AC8,E8,Y8,W8, Q8, AA8,K8,I8,S8,U8,O8,G8,M8)</f>
        <v>0.9999674916120681</v>
      </c>
      <c r="AF8" s="17"/>
    </row>
    <row r="9" spans="1:32" x14ac:dyDescent="0.25">
      <c r="A9" s="30">
        <v>7</v>
      </c>
      <c r="B9" s="11" t="s">
        <v>5</v>
      </c>
      <c r="C9" s="8">
        <v>6604.4208664898297</v>
      </c>
      <c r="D9" s="14">
        <f>C9/C$27</f>
        <v>6.6964285714285768E-2</v>
      </c>
      <c r="E9" s="25">
        <v>5393.6103743000303</v>
      </c>
      <c r="F9" s="24">
        <f>E9/E$27</f>
        <v>8.1125827814569521E-2</v>
      </c>
      <c r="G9" s="4">
        <v>3302.2104332449198</v>
      </c>
      <c r="H9" s="14">
        <f>G9/G$27</f>
        <v>6.2111801242236114E-2</v>
      </c>
      <c r="I9" s="25">
        <v>3742.50515767757</v>
      </c>
      <c r="J9" s="24">
        <f>I9/I$27</f>
        <v>8.6734693877551006E-2</v>
      </c>
      <c r="K9" s="4">
        <v>3522.3577954612401</v>
      </c>
      <c r="L9" s="14">
        <f>K9/K$27</f>
        <v>0.12167300380228126</v>
      </c>
      <c r="M9" s="25">
        <v>1981.3262599469499</v>
      </c>
      <c r="N9" s="24">
        <f>M9/M$27</f>
        <v>9.3750000000000056E-2</v>
      </c>
      <c r="O9" s="4">
        <v>2091.39994105511</v>
      </c>
      <c r="P9" s="14">
        <f>O9/O$27</f>
        <v>0.10614525139664788</v>
      </c>
      <c r="Q9" s="25">
        <v>770.51576775714705</v>
      </c>
      <c r="R9" s="24">
        <f>Q9/Q$27</f>
        <v>7.0000000000000021E-2</v>
      </c>
      <c r="S9" s="4">
        <v>880.58944886531106</v>
      </c>
      <c r="T9" s="14">
        <f>S9/S$27</f>
        <v>9.7560975609756073E-2</v>
      </c>
      <c r="U9" s="25">
        <v>660.44208664898304</v>
      </c>
      <c r="V9" s="24">
        <f>U9/U$27</f>
        <v>7.9999999999999988E-2</v>
      </c>
      <c r="W9" s="4">
        <v>110.073681108164</v>
      </c>
      <c r="X9" s="14">
        <f>W9/W$27</f>
        <v>2.3809523809523829E-2</v>
      </c>
      <c r="Y9" s="25">
        <v>440.29472443265502</v>
      </c>
      <c r="Z9" s="24">
        <f>Y9/Y$27</f>
        <v>9.7560975609755907E-2</v>
      </c>
      <c r="AA9" s="4">
        <v>110.073681108164</v>
      </c>
      <c r="AB9" s="14">
        <f>AA9/AA$27</f>
        <v>4.3478260869565244E-2</v>
      </c>
      <c r="AC9" s="25">
        <v>110.073681108164</v>
      </c>
      <c r="AD9" s="24">
        <f>AC9/AC$27</f>
        <v>4.7619047619047665E-2</v>
      </c>
      <c r="AE9" s="13">
        <f t="shared" si="0"/>
        <v>29720.924813803977</v>
      </c>
      <c r="AF9" s="17">
        <f>AE9/AE$27</f>
        <v>7.957558726349355E-2</v>
      </c>
    </row>
    <row r="10" spans="1:32" ht="26.25" x14ac:dyDescent="0.25">
      <c r="A10" s="29">
        <v>8</v>
      </c>
      <c r="B10" s="72" t="s">
        <v>54</v>
      </c>
      <c r="C10" s="38">
        <f>C9/$AE9</f>
        <v>0.22221451411304624</v>
      </c>
      <c r="D10" s="39"/>
      <c r="E10" s="40">
        <f>E9/$AE9</f>
        <v>0.1814751865256545</v>
      </c>
      <c r="F10" s="41"/>
      <c r="G10" s="42">
        <f>G9/$AE9</f>
        <v>0.11110725705652329</v>
      </c>
      <c r="H10" s="39"/>
      <c r="I10" s="40">
        <f>I9/$AE9</f>
        <v>0.12592155799739285</v>
      </c>
      <c r="J10" s="41"/>
      <c r="K10" s="43">
        <f>K9/$AE9</f>
        <v>0.11851440752695791</v>
      </c>
      <c r="L10" s="44"/>
      <c r="M10" s="45">
        <f>M9/$AE9</f>
        <v>6.6664354233913897E-2</v>
      </c>
      <c r="N10" s="46"/>
      <c r="O10" s="43">
        <f>O9/$AE9</f>
        <v>7.0367929469131216E-2</v>
      </c>
      <c r="P10" s="44"/>
      <c r="Q10" s="45">
        <f>Q9/$AE9</f>
        <v>2.5925026646522069E-2</v>
      </c>
      <c r="R10" s="47"/>
      <c r="S10" s="43">
        <f>S9/$AE9</f>
        <v>2.9628601881739512E-2</v>
      </c>
      <c r="T10" s="44"/>
      <c r="U10" s="40">
        <f>U9/$AE9</f>
        <v>2.2221451411304625E-2</v>
      </c>
      <c r="V10" s="41"/>
      <c r="W10" s="48">
        <f>W9/$AE9</f>
        <v>3.7035752352174429E-3</v>
      </c>
      <c r="X10" s="49"/>
      <c r="Y10" s="45">
        <f>Y9/$AE9</f>
        <v>1.4814300940869739E-2</v>
      </c>
      <c r="Z10" s="47"/>
      <c r="AA10" s="42">
        <f>AA9/$AE9</f>
        <v>3.7035752352174429E-3</v>
      </c>
      <c r="AB10" s="39"/>
      <c r="AC10" s="45">
        <f>AC9/$AE9</f>
        <v>3.7035752352174429E-3</v>
      </c>
      <c r="AD10" s="47"/>
      <c r="AE10" s="50">
        <f>SUM(C10,AC10,E10,Y10,W10, Q10, AA10,K10,I10,S10,U10,O10,G10,M10)</f>
        <v>0.9999653135087081</v>
      </c>
      <c r="AF10" s="17"/>
    </row>
    <row r="11" spans="1:32" x14ac:dyDescent="0.25">
      <c r="A11" s="30">
        <v>9</v>
      </c>
      <c r="B11" s="11" t="s">
        <v>6</v>
      </c>
      <c r="C11" s="8">
        <v>7705.1576775714702</v>
      </c>
      <c r="D11" s="14">
        <f>C11/C$27</f>
        <v>7.8125000000000083E-2</v>
      </c>
      <c r="E11" s="25">
        <v>4072.72620100206</v>
      </c>
      <c r="F11" s="24">
        <f>E11/E$27</f>
        <v>6.1258278145695295E-2</v>
      </c>
      <c r="G11" s="4">
        <v>3192.1367521367501</v>
      </c>
      <c r="H11" s="14">
        <f>G11/G$27</f>
        <v>6.0041407867494803E-2</v>
      </c>
      <c r="I11" s="25">
        <v>3522.3577954612401</v>
      </c>
      <c r="J11" s="24">
        <f>I11/I$27</f>
        <v>8.1632653061224414E-2</v>
      </c>
      <c r="K11" s="4">
        <v>3192.1367521367501</v>
      </c>
      <c r="L11" s="14">
        <f>K11/K$27</f>
        <v>0.11026615969581743</v>
      </c>
      <c r="M11" s="25">
        <v>1541.03153551429</v>
      </c>
      <c r="N11" s="24">
        <f>M11/M$27</f>
        <v>7.2916666666666505E-2</v>
      </c>
      <c r="O11" s="4">
        <v>1981.3262599469499</v>
      </c>
      <c r="P11" s="14">
        <f>O11/O$27</f>
        <v>0.10055865921787711</v>
      </c>
      <c r="Q11" s="25">
        <v>770.51576775714705</v>
      </c>
      <c r="R11" s="24">
        <f>Q11/Q$27</f>
        <v>7.0000000000000021E-2</v>
      </c>
      <c r="S11" s="5">
        <v>1541.03153551429</v>
      </c>
      <c r="T11" s="14">
        <f>S11/S$27</f>
        <v>0.17073170731707266</v>
      </c>
      <c r="U11" s="25">
        <v>1651.1052166224599</v>
      </c>
      <c r="V11" s="24">
        <f>U11/U$27</f>
        <v>0.20000000000000026</v>
      </c>
      <c r="W11" s="5">
        <v>110.073681108164</v>
      </c>
      <c r="X11" s="14">
        <f>W11/W$27</f>
        <v>2.3809523809523829E-2</v>
      </c>
      <c r="Y11" s="25">
        <v>220.14736221632799</v>
      </c>
      <c r="Z11" s="24">
        <f>Y11/Y$27</f>
        <v>4.8780487804878057E-2</v>
      </c>
      <c r="AA11" s="4">
        <v>110.073681108164</v>
      </c>
      <c r="AB11" s="14">
        <f>AA11/AA$27</f>
        <v>4.3478260869565244E-2</v>
      </c>
      <c r="AC11" s="25"/>
      <c r="AD11" s="24">
        <f>AC11/AC$27</f>
        <v>0</v>
      </c>
      <c r="AE11" s="13">
        <f t="shared" si="0"/>
        <v>29610.941816900511</v>
      </c>
      <c r="AF11" s="17">
        <f>AE11/AE$27</f>
        <v>7.9281115889455842E-2</v>
      </c>
    </row>
    <row r="12" spans="1:32" ht="26.25" x14ac:dyDescent="0.25">
      <c r="A12" s="29">
        <v>10</v>
      </c>
      <c r="B12" s="72" t="s">
        <v>55</v>
      </c>
      <c r="C12" s="38">
        <f>C11/$AE11</f>
        <v>0.26021319163761736</v>
      </c>
      <c r="D12" s="39"/>
      <c r="E12" s="40">
        <f>E11/$AE11</f>
        <v>0.13754125843702622</v>
      </c>
      <c r="F12" s="41"/>
      <c r="G12" s="42">
        <f>G11/$AE11</f>
        <v>0.10780260796415571</v>
      </c>
      <c r="H12" s="39"/>
      <c r="I12" s="40">
        <f>I11/$AE11</f>
        <v>0.1189546018914821</v>
      </c>
      <c r="J12" s="41"/>
      <c r="K12" s="43">
        <f>K11/$AE11</f>
        <v>0.10780260796415571</v>
      </c>
      <c r="L12" s="44"/>
      <c r="M12" s="45">
        <f>M11/$AE11</f>
        <v>5.2042638327523337E-2</v>
      </c>
      <c r="N12" s="46"/>
      <c r="O12" s="43">
        <f>O11/$AE11</f>
        <v>6.691196356395876E-2</v>
      </c>
      <c r="P12" s="44"/>
      <c r="Q12" s="45">
        <f>Q11/$AE11</f>
        <v>2.6021319163761738E-2</v>
      </c>
      <c r="R12" s="47"/>
      <c r="S12" s="43">
        <f>S11/$AE11</f>
        <v>5.2042638327523337E-2</v>
      </c>
      <c r="T12" s="44"/>
      <c r="U12" s="40">
        <f>U11/$AE11</f>
        <v>5.5759969636632357E-2</v>
      </c>
      <c r="V12" s="41"/>
      <c r="W12" s="48">
        <f>W11/$AE11</f>
        <v>3.717331309108824E-3</v>
      </c>
      <c r="X12" s="49"/>
      <c r="Y12" s="45">
        <f>Y11/$AE11</f>
        <v>7.4346626182176479E-3</v>
      </c>
      <c r="Z12" s="47"/>
      <c r="AA12" s="42">
        <f>AA11/$AE11</f>
        <v>3.717331309108824E-3</v>
      </c>
      <c r="AB12" s="39"/>
      <c r="AC12" s="45">
        <f>AC11/$AE11</f>
        <v>0</v>
      </c>
      <c r="AD12" s="47"/>
      <c r="AE12" s="50">
        <f>SUM(C12,AC12,E12,Y12,W12, Q12, AA12,K12,I12,S12,U12,O12,G12,M12)</f>
        <v>0.99996212215027191</v>
      </c>
      <c r="AF12" s="17"/>
    </row>
    <row r="13" spans="1:32" x14ac:dyDescent="0.25">
      <c r="A13" s="30">
        <v>11</v>
      </c>
      <c r="B13" s="11" t="s">
        <v>7</v>
      </c>
      <c r="C13" s="8">
        <v>14859.946949602099</v>
      </c>
      <c r="D13" s="14">
        <f>C13/C$27</f>
        <v>0.15066964285714282</v>
      </c>
      <c r="E13" s="25">
        <v>9356.2628941939292</v>
      </c>
      <c r="F13" s="24">
        <f>E13/E$27</f>
        <v>0.14072847682119199</v>
      </c>
      <c r="G13" s="4">
        <v>11227.515473032699</v>
      </c>
      <c r="H13" s="14">
        <f>G13/G$27</f>
        <v>0.21118012422360224</v>
      </c>
      <c r="I13" s="25">
        <v>6824.56822870616</v>
      </c>
      <c r="J13" s="24">
        <f>I13/I$27</f>
        <v>0.15816326530612249</v>
      </c>
      <c r="K13" s="4">
        <v>5723.8314176245203</v>
      </c>
      <c r="L13" s="14">
        <f>K13/K$27</f>
        <v>0.19771863117870722</v>
      </c>
      <c r="M13" s="25">
        <v>3962.6525198938998</v>
      </c>
      <c r="N13" s="24">
        <f>M13/M$27</f>
        <v>0.18750000000000011</v>
      </c>
      <c r="O13" s="4">
        <v>3522.3577954612401</v>
      </c>
      <c r="P13" s="14">
        <f>O13/O$27</f>
        <v>0.17877094972067023</v>
      </c>
      <c r="Q13" s="25">
        <v>1541.03153551429</v>
      </c>
      <c r="R13" s="24">
        <f>Q13/Q$27</f>
        <v>0.13999999999999965</v>
      </c>
      <c r="S13" s="4">
        <v>2201.4736221632802</v>
      </c>
      <c r="T13" s="14">
        <f>S13/S$27</f>
        <v>0.24390243902439049</v>
      </c>
      <c r="U13" s="25">
        <v>660.44208664898304</v>
      </c>
      <c r="V13" s="24">
        <f>U13/U$27</f>
        <v>7.9999999999999988E-2</v>
      </c>
      <c r="W13" s="4">
        <v>110.073681108164</v>
      </c>
      <c r="X13" s="14">
        <f>W13/W$27</f>
        <v>2.3809523809523829E-2</v>
      </c>
      <c r="Y13" s="25">
        <v>220.14736221632799</v>
      </c>
      <c r="Z13" s="24">
        <f>Y13/Y$27</f>
        <v>4.8780487804878057E-2</v>
      </c>
      <c r="AA13" s="4">
        <v>110.073681108164</v>
      </c>
      <c r="AB13" s="14">
        <f>AA13/AA$27</f>
        <v>4.3478260869565244E-2</v>
      </c>
      <c r="AC13" s="25"/>
      <c r="AD13" s="24">
        <f>AC13/AC$27</f>
        <v>0</v>
      </c>
      <c r="AE13" s="13">
        <f t="shared" si="0"/>
        <v>60322.181949075362</v>
      </c>
      <c r="AF13" s="17">
        <f>AE13/AE$27</f>
        <v>0.16150819948185213</v>
      </c>
    </row>
    <row r="14" spans="1:32" ht="26.25" x14ac:dyDescent="0.25">
      <c r="A14" s="29">
        <v>12</v>
      </c>
      <c r="B14" s="72" t="s">
        <v>56</v>
      </c>
      <c r="C14" s="38">
        <f>C13/$AE13</f>
        <v>0.24634299472368268</v>
      </c>
      <c r="D14" s="39"/>
      <c r="E14" s="40">
        <f>E13/$AE13</f>
        <v>0.15510484852972639</v>
      </c>
      <c r="F14" s="41"/>
      <c r="G14" s="42">
        <f>G13/$AE13</f>
        <v>0.1861258182356714</v>
      </c>
      <c r="H14" s="39"/>
      <c r="I14" s="40">
        <f>I13/$AE13</f>
        <v>0.11313530128050631</v>
      </c>
      <c r="J14" s="41"/>
      <c r="K14" s="43">
        <f>K13/$AE13</f>
        <v>9.4887672041714943E-2</v>
      </c>
      <c r="L14" s="44"/>
      <c r="M14" s="45">
        <f>M13/$AE13</f>
        <v>6.5691465259648835E-2</v>
      </c>
      <c r="N14" s="46"/>
      <c r="O14" s="43">
        <f>O13/$AE13</f>
        <v>5.8392413564132224E-2</v>
      </c>
      <c r="P14" s="44"/>
      <c r="Q14" s="45">
        <f>Q13/$AE13</f>
        <v>2.5546680934307807E-2</v>
      </c>
      <c r="R14" s="47"/>
      <c r="S14" s="43">
        <f>S13/$AE13</f>
        <v>3.6495258477582726E-2</v>
      </c>
      <c r="T14" s="44"/>
      <c r="U14" s="40">
        <f>U13/$AE13</f>
        <v>1.0948577543274801E-2</v>
      </c>
      <c r="V14" s="41"/>
      <c r="W14" s="48">
        <f>W13/$AE13</f>
        <v>1.8247629238791359E-3</v>
      </c>
      <c r="X14" s="49"/>
      <c r="Y14" s="45">
        <f>Y13/$AE13</f>
        <v>3.6495258477582718E-3</v>
      </c>
      <c r="Z14" s="47"/>
      <c r="AA14" s="42">
        <f>AA13/$AE13</f>
        <v>1.8247629238791359E-3</v>
      </c>
      <c r="AB14" s="39"/>
      <c r="AC14" s="45">
        <f>AC13/$AE13</f>
        <v>0</v>
      </c>
      <c r="AD14" s="47"/>
      <c r="AE14" s="50">
        <f>SUM(C14,AC14,E14,Y14,W14, Q14, AA14,K14,I14,S14,U14,O14,G14,M14)</f>
        <v>0.99997008228576478</v>
      </c>
      <c r="AF14" s="17"/>
    </row>
    <row r="15" spans="1:32" x14ac:dyDescent="0.25">
      <c r="A15" s="30">
        <v>13</v>
      </c>
      <c r="B15" s="11" t="s">
        <v>8</v>
      </c>
      <c r="C15" s="8">
        <v>6604.4208664898297</v>
      </c>
      <c r="D15" s="14">
        <f>C15/C$27</f>
        <v>6.6964285714285768E-2</v>
      </c>
      <c r="E15" s="26">
        <v>3082.06307102859</v>
      </c>
      <c r="F15" s="24">
        <f>E15/E$27</f>
        <v>4.6357615894039743E-2</v>
      </c>
      <c r="G15" s="4">
        <v>2641.7683465959299</v>
      </c>
      <c r="H15" s="14">
        <f>G15/G$27</f>
        <v>4.9689440993788775E-2</v>
      </c>
      <c r="I15" s="26">
        <v>1981.3262599469499</v>
      </c>
      <c r="J15" s="24">
        <f>I15/I$27</f>
        <v>4.5918367346938792E-2</v>
      </c>
      <c r="K15" s="4">
        <v>1320.8841732979699</v>
      </c>
      <c r="L15" s="14">
        <f>K15/K$27</f>
        <v>4.562737642585564E-2</v>
      </c>
      <c r="M15" s="25">
        <v>2091.39994105511</v>
      </c>
      <c r="N15" s="24">
        <f>M15/M$27</f>
        <v>9.8958333333333218E-2</v>
      </c>
      <c r="O15" s="5">
        <v>1430.9578544061301</v>
      </c>
      <c r="P15" s="14">
        <f>O15/O$27</f>
        <v>7.2625698324022339E-2</v>
      </c>
      <c r="Q15" s="25">
        <v>550.36840554081903</v>
      </c>
      <c r="R15" s="24">
        <f>Q15/Q$27</f>
        <v>4.9999999999999989E-2</v>
      </c>
      <c r="S15" s="4">
        <v>550.36840554081903</v>
      </c>
      <c r="T15" s="14">
        <f>S15/S$27</f>
        <v>6.0975609756097504E-2</v>
      </c>
      <c r="U15" s="25">
        <v>220.14736221632799</v>
      </c>
      <c r="V15" s="24">
        <f>U15/U$27</f>
        <v>2.6666666666666703E-2</v>
      </c>
      <c r="W15" s="4">
        <v>220.14736221632799</v>
      </c>
      <c r="X15" s="14">
        <f>W15/W$27</f>
        <v>4.7619047619047658E-2</v>
      </c>
      <c r="Y15" s="26"/>
      <c r="Z15" s="24">
        <f>Y15/Y$27</f>
        <v>0</v>
      </c>
      <c r="AA15" s="5">
        <v>110.073681108164</v>
      </c>
      <c r="AB15" s="14">
        <f>AA15/AA$27</f>
        <v>4.3478260869565244E-2</v>
      </c>
      <c r="AC15" s="26">
        <v>110.073681108164</v>
      </c>
      <c r="AD15" s="24">
        <f>AC15/AC$27</f>
        <v>4.7619047619047665E-2</v>
      </c>
      <c r="AE15" s="13">
        <f t="shared" si="0"/>
        <v>20914.654291254072</v>
      </c>
      <c r="AF15" s="17">
        <f>AE15/AE$27</f>
        <v>5.5997446515072796E-2</v>
      </c>
    </row>
    <row r="16" spans="1:32" ht="26.25" x14ac:dyDescent="0.25">
      <c r="A16" s="29">
        <v>14</v>
      </c>
      <c r="B16" s="72" t="s">
        <v>57</v>
      </c>
      <c r="C16" s="38">
        <f>C15/$AE15</f>
        <v>0.31577958566839021</v>
      </c>
      <c r="D16" s="39"/>
      <c r="E16" s="40">
        <f>E15/$AE15</f>
        <v>0.1473638066452489</v>
      </c>
      <c r="F16" s="41"/>
      <c r="G16" s="42">
        <f>G15/$AE15</f>
        <v>0.12631183426735598</v>
      </c>
      <c r="H16" s="39"/>
      <c r="I16" s="40">
        <f>I15/$AE15</f>
        <v>9.4733875700517112E-2</v>
      </c>
      <c r="J16" s="41"/>
      <c r="K16" s="43">
        <f>K15/$AE15</f>
        <v>6.3155917133678227E-2</v>
      </c>
      <c r="L16" s="44"/>
      <c r="M16" s="45">
        <f>M15/$AE15</f>
        <v>9.9996868794990104E-2</v>
      </c>
      <c r="N16" s="46"/>
      <c r="O16" s="43">
        <f>O15/$AE15</f>
        <v>6.841891022815122E-2</v>
      </c>
      <c r="P16" s="44"/>
      <c r="Q16" s="45">
        <f>Q15/$AE15</f>
        <v>2.6314965472365844E-2</v>
      </c>
      <c r="R16" s="47"/>
      <c r="S16" s="43">
        <f>S15/$AE15</f>
        <v>2.6314965472365844E-2</v>
      </c>
      <c r="T16" s="44"/>
      <c r="U16" s="40">
        <f>U15/$AE15</f>
        <v>1.0525986188946356E-2</v>
      </c>
      <c r="V16" s="41"/>
      <c r="W16" s="48">
        <f>W15/$AE15</f>
        <v>1.0525986188946356E-2</v>
      </c>
      <c r="X16" s="49"/>
      <c r="Y16" s="45">
        <f>Y15/$AE15</f>
        <v>0</v>
      </c>
      <c r="Z16" s="47"/>
      <c r="AA16" s="42">
        <f>AA15/$AE15</f>
        <v>5.2629930944731781E-3</v>
      </c>
      <c r="AB16" s="39"/>
      <c r="AC16" s="45">
        <f>AC15/$AE15</f>
        <v>5.2629930944731781E-3</v>
      </c>
      <c r="AD16" s="47"/>
      <c r="AE16" s="50">
        <f>SUM(C16,AC16,E16,Y16,W16, Q16, AA16,K16,I16,S16,U16,O16,G16,M16)</f>
        <v>0.99996868794990257</v>
      </c>
      <c r="AF16" s="17"/>
    </row>
    <row r="17" spans="1:32" x14ac:dyDescent="0.25">
      <c r="A17" s="30">
        <v>15</v>
      </c>
      <c r="B17" s="11" t="s">
        <v>9</v>
      </c>
      <c r="C17" s="8">
        <v>12988.6943707633</v>
      </c>
      <c r="D17" s="14">
        <f>C17/C$27</f>
        <v>0.13169642857142835</v>
      </c>
      <c r="E17" s="25">
        <v>8585.7471264367796</v>
      </c>
      <c r="F17" s="24">
        <f>E17/E$27</f>
        <v>0.12913907284768203</v>
      </c>
      <c r="G17" s="4">
        <v>7925.3050397877996</v>
      </c>
      <c r="H17" s="14">
        <f>G17/G$27</f>
        <v>0.14906832298136652</v>
      </c>
      <c r="I17" s="25">
        <v>6054.0524609490103</v>
      </c>
      <c r="J17" s="24">
        <f>I17/I$27</f>
        <v>0.14030612244897955</v>
      </c>
      <c r="K17" s="4">
        <v>4182.7998821102301</v>
      </c>
      <c r="L17" s="14">
        <f>K17/K$27</f>
        <v>0.14448669201520925</v>
      </c>
      <c r="M17" s="25">
        <v>1981.3262599469499</v>
      </c>
      <c r="N17" s="24">
        <f>M17/M$27</f>
        <v>9.3750000000000056E-2</v>
      </c>
      <c r="O17" s="4">
        <v>3302.2104332449198</v>
      </c>
      <c r="P17" s="14">
        <f>O17/O$27</f>
        <v>0.1675977653631287</v>
      </c>
      <c r="Q17" s="26">
        <v>1210.8104921898</v>
      </c>
      <c r="R17" s="24">
        <f>Q17/Q$27</f>
        <v>0.10999999999999981</v>
      </c>
      <c r="S17" s="4">
        <v>1320.8841732979699</v>
      </c>
      <c r="T17" s="14">
        <f>S17/S$27</f>
        <v>0.1463414634146345</v>
      </c>
      <c r="U17" s="26">
        <v>1761.1788977306201</v>
      </c>
      <c r="V17" s="24">
        <f>U17/U$27</f>
        <v>0.21333333333333315</v>
      </c>
      <c r="W17" s="4">
        <v>110.073681108164</v>
      </c>
      <c r="X17" s="14">
        <f>W17/W$27</f>
        <v>2.3809523809523829E-2</v>
      </c>
      <c r="Y17" s="26">
        <v>220.14736221632799</v>
      </c>
      <c r="Z17" s="24">
        <f>Y17/Y$27</f>
        <v>4.8780487804878057E-2</v>
      </c>
      <c r="AA17" s="4">
        <v>330.22104332449197</v>
      </c>
      <c r="AB17" s="14">
        <f>AA17/AA$27</f>
        <v>0.13043478260869573</v>
      </c>
      <c r="AC17" s="25">
        <v>220.14736221632799</v>
      </c>
      <c r="AD17" s="24">
        <f>AC17/AC$27</f>
        <v>9.523809523809533E-2</v>
      </c>
      <c r="AE17" s="13">
        <f t="shared" si="0"/>
        <v>50195.227329317888</v>
      </c>
      <c r="AF17" s="17">
        <f>AE17/AE$27</f>
        <v>0.13439402433062445</v>
      </c>
    </row>
    <row r="18" spans="1:32" ht="26.25" x14ac:dyDescent="0.25">
      <c r="A18" s="29">
        <v>16</v>
      </c>
      <c r="B18" s="72" t="s">
        <v>58</v>
      </c>
      <c r="C18" s="38">
        <f>C17/$AE17</f>
        <v>0.25876353314524986</v>
      </c>
      <c r="D18" s="39"/>
      <c r="E18" s="40">
        <f>E17/$AE17</f>
        <v>0.17104708123160628</v>
      </c>
      <c r="F18" s="41"/>
      <c r="G18" s="42">
        <f>G17/$AE17</f>
        <v>0.15788961344455968</v>
      </c>
      <c r="H18" s="39"/>
      <c r="I18" s="40">
        <f>I17/$AE17</f>
        <v>0.12061012138126082</v>
      </c>
      <c r="J18" s="41"/>
      <c r="K18" s="43">
        <f>K17/$AE17</f>
        <v>8.3330629317962104E-2</v>
      </c>
      <c r="L18" s="44"/>
      <c r="M18" s="45">
        <f>M17/$AE17</f>
        <v>3.947240336113992E-2</v>
      </c>
      <c r="N18" s="46"/>
      <c r="O18" s="43">
        <f>O17/$AE17</f>
        <v>6.5787338935233267E-2</v>
      </c>
      <c r="P18" s="44"/>
      <c r="Q18" s="45">
        <f>Q17/$AE17</f>
        <v>2.4122024276252121E-2</v>
      </c>
      <c r="R18" s="47"/>
      <c r="S18" s="43">
        <f>S17/$AE17</f>
        <v>2.6314935574093347E-2</v>
      </c>
      <c r="T18" s="44"/>
      <c r="U18" s="40">
        <f>U17/$AE17</f>
        <v>3.5086580765457669E-2</v>
      </c>
      <c r="V18" s="41"/>
      <c r="W18" s="48">
        <f>W17/$AE17</f>
        <v>2.1929112978411091E-3</v>
      </c>
      <c r="X18" s="49"/>
      <c r="Y18" s="45">
        <f>Y17/$AE17</f>
        <v>4.3858225956822181E-3</v>
      </c>
      <c r="Z18" s="47"/>
      <c r="AA18" s="42">
        <f>AA17/$AE17</f>
        <v>6.5787338935233272E-3</v>
      </c>
      <c r="AB18" s="39"/>
      <c r="AC18" s="45">
        <f>AC17/$AE17</f>
        <v>4.3858225956822181E-3</v>
      </c>
      <c r="AD18" s="47"/>
      <c r="AE18" s="50">
        <f>SUM(C18,AC18,E18,Y18,W18, Q18, AA18,K18,I18,S18,U18,O18,G18,M18)</f>
        <v>0.99996755181554386</v>
      </c>
      <c r="AF18" s="17"/>
    </row>
    <row r="19" spans="1:32" x14ac:dyDescent="0.25">
      <c r="A19" s="30">
        <v>17</v>
      </c>
      <c r="B19" s="11" t="s">
        <v>10</v>
      </c>
      <c r="C19" s="8">
        <v>2531.6946654877702</v>
      </c>
      <c r="D19" s="14">
        <f>C19/C$27</f>
        <v>2.5669642857142901E-2</v>
      </c>
      <c r="E19" s="25">
        <v>660.44208664898304</v>
      </c>
      <c r="F19" s="24">
        <f>E19/E$27</f>
        <v>9.9337748344370796E-3</v>
      </c>
      <c r="G19" s="4">
        <v>990.66312997347495</v>
      </c>
      <c r="H19" s="14">
        <f>G19/G$27</f>
        <v>1.8633540372670815E-2</v>
      </c>
      <c r="I19" s="25">
        <v>550.36840554081903</v>
      </c>
      <c r="J19" s="24">
        <f>I19/I$27</f>
        <v>1.2755102040816322E-2</v>
      </c>
      <c r="K19" s="4">
        <v>220.14736221632799</v>
      </c>
      <c r="L19" s="14">
        <f>K19/K$27</f>
        <v>7.604562737642595E-3</v>
      </c>
      <c r="M19" s="25">
        <v>440.29472443265502</v>
      </c>
      <c r="N19" s="24">
        <f>M19/M$27</f>
        <v>2.0833333333333322E-2</v>
      </c>
      <c r="O19" s="4">
        <v>220.14736221632799</v>
      </c>
      <c r="P19" s="14">
        <f>O19/O$27</f>
        <v>1.1173184357541914E-2</v>
      </c>
      <c r="Q19" s="26">
        <v>110.073681108164</v>
      </c>
      <c r="R19" s="24">
        <f>Q19/Q$27</f>
        <v>1.0000000000000014E-2</v>
      </c>
      <c r="S19" s="4"/>
      <c r="T19" s="14">
        <f>S19/S$27</f>
        <v>0</v>
      </c>
      <c r="U19" s="26">
        <v>330.22104332449197</v>
      </c>
      <c r="V19" s="24">
        <f>U19/U$27</f>
        <v>4.0000000000000049E-2</v>
      </c>
      <c r="W19" s="4">
        <v>220.14736221632799</v>
      </c>
      <c r="X19" s="14">
        <f>W19/W$27</f>
        <v>4.7619047619047658E-2</v>
      </c>
      <c r="Y19" s="25"/>
      <c r="Z19" s="24">
        <f>Y19/Y$27</f>
        <v>0</v>
      </c>
      <c r="AA19" s="4">
        <v>110.073681108164</v>
      </c>
      <c r="AB19" s="14">
        <f>AA19/AA$27</f>
        <v>4.3478260869565244E-2</v>
      </c>
      <c r="AC19" s="25"/>
      <c r="AD19" s="24">
        <f>AC19/AC$27</f>
        <v>0</v>
      </c>
      <c r="AE19" s="13">
        <f t="shared" si="0"/>
        <v>6384.5212047225268</v>
      </c>
      <c r="AF19" s="17">
        <f>AE19/AE$27</f>
        <v>1.7094085310092908E-2</v>
      </c>
    </row>
    <row r="20" spans="1:32" ht="26.25" x14ac:dyDescent="0.25">
      <c r="A20" s="29">
        <v>18</v>
      </c>
      <c r="B20" s="72" t="s">
        <v>59</v>
      </c>
      <c r="C20" s="38">
        <f>C19/$AE19</f>
        <v>0.39653633910951958</v>
      </c>
      <c r="D20" s="39"/>
      <c r="E20" s="40">
        <f>E19/$AE19</f>
        <v>0.10344426237639633</v>
      </c>
      <c r="F20" s="41"/>
      <c r="G20" s="42">
        <f>G19/$AE19</f>
        <v>0.15516639356459455</v>
      </c>
      <c r="H20" s="39"/>
      <c r="I20" s="40">
        <f>I19/$AE19</f>
        <v>8.6203551980330251E-2</v>
      </c>
      <c r="J20" s="41"/>
      <c r="K20" s="43">
        <f>K19/$AE19</f>
        <v>3.4481420792132157E-2</v>
      </c>
      <c r="L20" s="44"/>
      <c r="M20" s="45">
        <f>M19/$AE19</f>
        <v>6.8962841584264162E-2</v>
      </c>
      <c r="N20" s="46"/>
      <c r="O20" s="43">
        <f>O19/$AE19</f>
        <v>3.4481420792132157E-2</v>
      </c>
      <c r="P20" s="44"/>
      <c r="Q20" s="45">
        <f>Q19/$AE19</f>
        <v>1.7240710396066079E-2</v>
      </c>
      <c r="R20" s="47"/>
      <c r="S20" s="43">
        <f>S19/$AE19</f>
        <v>0</v>
      </c>
      <c r="T20" s="44"/>
      <c r="U20" s="40">
        <f>U19/$AE19</f>
        <v>5.1722131188198232E-2</v>
      </c>
      <c r="V20" s="41"/>
      <c r="W20" s="48">
        <f>W19/$AE19</f>
        <v>3.4481420792132157E-2</v>
      </c>
      <c r="X20" s="49"/>
      <c r="Y20" s="45">
        <f>Y19/$AE19</f>
        <v>0</v>
      </c>
      <c r="Z20" s="47"/>
      <c r="AA20" s="42">
        <f>AA19/$AE19</f>
        <v>1.7240710396066079E-2</v>
      </c>
      <c r="AB20" s="39"/>
      <c r="AC20" s="45">
        <f>AC19/$AE19</f>
        <v>0</v>
      </c>
      <c r="AD20" s="47"/>
      <c r="AE20" s="50">
        <f>SUM(C20,AC20,E20,Y20,W20, Q20, AA20,K20,I20,S20,U20,O20,G20,M20)</f>
        <v>0.99996120297183178</v>
      </c>
      <c r="AF20" s="17"/>
    </row>
    <row r="21" spans="1:32" x14ac:dyDescent="0.25">
      <c r="A21" s="30">
        <v>19</v>
      </c>
      <c r="B21" s="11" t="s">
        <v>50</v>
      </c>
      <c r="C21" s="9">
        <v>1430.9578544061301</v>
      </c>
      <c r="D21" s="14">
        <f>C21/C$27</f>
        <v>1.4508928571428588E-2</v>
      </c>
      <c r="E21" s="25">
        <v>880.58944886531106</v>
      </c>
      <c r="F21" s="24">
        <f>E21/E$27</f>
        <v>1.3245033112582778E-2</v>
      </c>
      <c r="G21" s="4">
        <v>1430.9578544061301</v>
      </c>
      <c r="H21" s="14">
        <f>G21/G$27</f>
        <v>2.6915113871635612E-2</v>
      </c>
      <c r="I21" s="26">
        <v>770.51576775714705</v>
      </c>
      <c r="J21" s="24">
        <f>I21/I$27</f>
        <v>1.785714285714286E-2</v>
      </c>
      <c r="K21" s="4">
        <v>110.073681108164</v>
      </c>
      <c r="L21" s="14">
        <f>K21/K$27</f>
        <v>3.8022813688212975E-3</v>
      </c>
      <c r="M21" s="25">
        <v>550.36840554081903</v>
      </c>
      <c r="N21" s="24">
        <f>M21/M$27</f>
        <v>2.6041666666666664E-2</v>
      </c>
      <c r="O21" s="4">
        <v>220.14736221632799</v>
      </c>
      <c r="P21" s="14">
        <f>O21/O$27</f>
        <v>1.1173184357541914E-2</v>
      </c>
      <c r="Q21" s="26">
        <v>330.22104332449197</v>
      </c>
      <c r="R21" s="24">
        <f>Q21/Q$27</f>
        <v>3.0000000000000041E-2</v>
      </c>
      <c r="S21" s="5"/>
      <c r="T21" s="14">
        <f>S21/S$27</f>
        <v>0</v>
      </c>
      <c r="U21" s="26">
        <v>110.073681108164</v>
      </c>
      <c r="V21" s="24">
        <f>U21/U$27</f>
        <v>1.3333333333333352E-2</v>
      </c>
      <c r="W21" s="5">
        <v>220.14736221632799</v>
      </c>
      <c r="X21" s="14">
        <f>W21/W$27</f>
        <v>4.7619047619047658E-2</v>
      </c>
      <c r="Y21" s="25"/>
      <c r="Z21" s="24">
        <f>Y21/Y$27</f>
        <v>0</v>
      </c>
      <c r="AA21" s="4"/>
      <c r="AB21" s="14">
        <f>AA21/AA$27</f>
        <v>0</v>
      </c>
      <c r="AC21" s="25">
        <v>110.073681108164</v>
      </c>
      <c r="AD21" s="24">
        <f>AC21/AC$27</f>
        <v>4.7619047619047665E-2</v>
      </c>
      <c r="AE21" s="13">
        <f t="shared" si="0"/>
        <v>6164.3306377889348</v>
      </c>
      <c r="AF21" s="17">
        <f>AE21/AE$27</f>
        <v>1.6504541284010514E-2</v>
      </c>
    </row>
    <row r="22" spans="1:32" ht="26.25" x14ac:dyDescent="0.25">
      <c r="A22" s="29">
        <v>20</v>
      </c>
      <c r="B22" s="72" t="s">
        <v>60</v>
      </c>
      <c r="C22" s="38">
        <f>C21/$AE21</f>
        <v>0.23213515602715887</v>
      </c>
      <c r="D22" s="39"/>
      <c r="E22" s="40">
        <f>E21/$AE21</f>
        <v>0.14285240370902089</v>
      </c>
      <c r="F22" s="41"/>
      <c r="G22" s="42">
        <f>G21/$AE21</f>
        <v>0.23213515602715887</v>
      </c>
      <c r="H22" s="39"/>
      <c r="I22" s="40">
        <f>I21/$AE21</f>
        <v>0.12499585324539325</v>
      </c>
      <c r="J22" s="41"/>
      <c r="K22" s="43">
        <f>K21/$AE21</f>
        <v>1.7856550463627628E-2</v>
      </c>
      <c r="L22" s="44"/>
      <c r="M22" s="45">
        <f>M21/$AE21</f>
        <v>8.9282752318137981E-2</v>
      </c>
      <c r="N22" s="46"/>
      <c r="O22" s="43">
        <f>O21/$AE21</f>
        <v>3.5713100927255256E-2</v>
      </c>
      <c r="P22" s="44"/>
      <c r="Q22" s="45">
        <f>Q21/$AE21</f>
        <v>5.3569651390882884E-2</v>
      </c>
      <c r="R22" s="47"/>
      <c r="S22" s="43">
        <f>S21/$AE21</f>
        <v>0</v>
      </c>
      <c r="T22" s="44"/>
      <c r="U22" s="40">
        <f>U21/$AE21</f>
        <v>1.7856550463627628E-2</v>
      </c>
      <c r="V22" s="41"/>
      <c r="W22" s="48">
        <f>W21/$AE21</f>
        <v>3.5713100927255256E-2</v>
      </c>
      <c r="X22" s="49"/>
      <c r="Y22" s="45">
        <f>Y21/$AE21</f>
        <v>0</v>
      </c>
      <c r="Z22" s="47"/>
      <c r="AA22" s="42">
        <f>AA21/$AE21</f>
        <v>0</v>
      </c>
      <c r="AB22" s="39"/>
      <c r="AC22" s="45">
        <f>AC21/$AE21</f>
        <v>1.7856550463627628E-2</v>
      </c>
      <c r="AD22" s="47"/>
      <c r="AE22" s="50">
        <f>SUM(C22,AC22,E22,Y22,W22, Q22, AA22,K22,I22,S22,U22,O22,G22,M22)</f>
        <v>0.99996682596314612</v>
      </c>
      <c r="AF22" s="17"/>
    </row>
    <row r="23" spans="1:32" ht="17.25" x14ac:dyDescent="0.25">
      <c r="A23" s="30">
        <v>21</v>
      </c>
      <c r="B23" s="10" t="s">
        <v>14</v>
      </c>
      <c r="C23" s="7">
        <v>2641.7683465959299</v>
      </c>
      <c r="D23" s="14">
        <f>C23/C$27</f>
        <v>2.6785714285714288E-2</v>
      </c>
      <c r="E23" s="23">
        <v>440.29472443265502</v>
      </c>
      <c r="F23" s="24">
        <f>E23/E$27</f>
        <v>6.6225165562913812E-3</v>
      </c>
      <c r="G23" s="6">
        <v>660.44208664898304</v>
      </c>
      <c r="H23" s="14">
        <f>G23/G$27</f>
        <v>1.2422360248447204E-2</v>
      </c>
      <c r="I23" s="23">
        <v>330.22104332449197</v>
      </c>
      <c r="J23" s="24">
        <f>I23/I$27</f>
        <v>7.6530612244898061E-3</v>
      </c>
      <c r="K23" s="6">
        <v>110.073681108164</v>
      </c>
      <c r="L23" s="14">
        <f>K23/K$27</f>
        <v>3.8022813688212975E-3</v>
      </c>
      <c r="M23" s="23">
        <v>440.29472443265502</v>
      </c>
      <c r="N23" s="24">
        <f>M23/M$27</f>
        <v>2.0833333333333322E-2</v>
      </c>
      <c r="O23" s="6">
        <v>110.073681108164</v>
      </c>
      <c r="P23" s="14">
        <f>O23/O$27</f>
        <v>5.5865921787709568E-3</v>
      </c>
      <c r="Q23" s="23"/>
      <c r="R23" s="24">
        <f>Q23/Q$27</f>
        <v>0</v>
      </c>
      <c r="S23" s="6"/>
      <c r="T23" s="14">
        <f>S23/S$27</f>
        <v>0</v>
      </c>
      <c r="U23" s="23">
        <v>220.14736221632799</v>
      </c>
      <c r="V23" s="24">
        <f>U23/U$27</f>
        <v>2.6666666666666703E-2</v>
      </c>
      <c r="W23" s="6"/>
      <c r="X23" s="14">
        <f>W23/W$27</f>
        <v>0</v>
      </c>
      <c r="Y23" s="23">
        <v>220.14736221632799</v>
      </c>
      <c r="Z23" s="24">
        <f>Y23/Y$27</f>
        <v>4.8780487804878057E-2</v>
      </c>
      <c r="AA23" s="6"/>
      <c r="AB23" s="14">
        <f>AA23/AA$27</f>
        <v>0</v>
      </c>
      <c r="AC23" s="23"/>
      <c r="AD23" s="24">
        <f>AC23/AC$27</f>
        <v>0</v>
      </c>
      <c r="AE23" s="12">
        <f t="shared" si="0"/>
        <v>5173.6221650973657</v>
      </c>
      <c r="AF23" s="17">
        <f>AE23/AE$27</f>
        <v>1.3851992313369645E-2</v>
      </c>
    </row>
    <row r="24" spans="1:32" ht="30.75" x14ac:dyDescent="0.25">
      <c r="A24" s="29">
        <v>22</v>
      </c>
      <c r="B24" s="72" t="s">
        <v>61</v>
      </c>
      <c r="C24" s="38">
        <f>C23/$AE23</f>
        <v>0.51062258941482108</v>
      </c>
      <c r="D24" s="39"/>
      <c r="E24" s="40">
        <f>E23/$AE23</f>
        <v>8.5103764902470194E-2</v>
      </c>
      <c r="F24" s="41"/>
      <c r="G24" s="42">
        <f>G23/$AE23</f>
        <v>0.12765564735370538</v>
      </c>
      <c r="H24" s="39"/>
      <c r="I24" s="40">
        <f>I23/$AE23</f>
        <v>6.3827823676852774E-2</v>
      </c>
      <c r="J24" s="41"/>
      <c r="K24" s="43">
        <f>K23/$AE23</f>
        <v>2.1275941225617594E-2</v>
      </c>
      <c r="L24" s="44"/>
      <c r="M24" s="45">
        <f>M23/$AE23</f>
        <v>8.5103764902470194E-2</v>
      </c>
      <c r="N24" s="46"/>
      <c r="O24" s="43">
        <f>O23/$AE23</f>
        <v>2.1275941225617594E-2</v>
      </c>
      <c r="P24" s="44"/>
      <c r="Q24" s="45">
        <f>Q23/$AE23</f>
        <v>0</v>
      </c>
      <c r="R24" s="47"/>
      <c r="S24" s="43">
        <f>S23/$AE23</f>
        <v>0</v>
      </c>
      <c r="T24" s="44"/>
      <c r="U24" s="40">
        <f>U23/$AE23</f>
        <v>4.2551882451235187E-2</v>
      </c>
      <c r="V24" s="41"/>
      <c r="W24" s="48">
        <f>W23/$AE23</f>
        <v>0</v>
      </c>
      <c r="X24" s="49"/>
      <c r="Y24" s="45">
        <f>Y23/$AE23</f>
        <v>4.2551882451235187E-2</v>
      </c>
      <c r="Z24" s="47"/>
      <c r="AA24" s="42">
        <f>AA23/$AE23</f>
        <v>0</v>
      </c>
      <c r="AB24" s="39"/>
      <c r="AC24" s="45">
        <f>AC23/$AE23</f>
        <v>0</v>
      </c>
      <c r="AD24" s="47"/>
      <c r="AE24" s="50">
        <f>SUM(C24,AC24,E24,Y24,W24, Q24, AA24,K24,I24,S24,U24,O24,G24,M24)</f>
        <v>0.99996923760402523</v>
      </c>
      <c r="AF24" s="17"/>
    </row>
    <row r="25" spans="1:32" x14ac:dyDescent="0.25">
      <c r="A25" s="30">
        <v>23</v>
      </c>
      <c r="B25" s="10" t="s">
        <v>11</v>
      </c>
      <c r="C25" s="7">
        <v>1871.25257883879</v>
      </c>
      <c r="D25" s="36">
        <f>C25/C$27</f>
        <v>1.897321428571435E-2</v>
      </c>
      <c r="E25" s="23">
        <v>9576.4102564102595</v>
      </c>
      <c r="F25" s="37">
        <f>E25/E$27</f>
        <v>0.14403973509933773</v>
      </c>
      <c r="G25" s="6">
        <v>1100.7368110816401</v>
      </c>
      <c r="H25" s="36">
        <f>G25/G$27</f>
        <v>2.0703933747412039E-2</v>
      </c>
      <c r="I25" s="23">
        <v>1430.9578544061301</v>
      </c>
      <c r="J25" s="37">
        <f>I25/I$27</f>
        <v>3.3163265306122451E-2</v>
      </c>
      <c r="K25" s="6">
        <v>1761.1788977306201</v>
      </c>
      <c r="L25" s="36">
        <f>K25/K$27</f>
        <v>6.0836501901140629E-2</v>
      </c>
      <c r="M25" s="23">
        <v>1981.3262599469499</v>
      </c>
      <c r="N25" s="37">
        <f>M25/M$27</f>
        <v>9.3750000000000056E-2</v>
      </c>
      <c r="O25" s="6">
        <v>550.36840554081903</v>
      </c>
      <c r="P25" s="36">
        <f>O25/O$27</f>
        <v>2.7932960893854733E-2</v>
      </c>
      <c r="Q25" s="23">
        <v>1320.8841732979699</v>
      </c>
      <c r="R25" s="37">
        <f>Q25/Q$27</f>
        <v>0.12000000000000036</v>
      </c>
      <c r="S25" s="6"/>
      <c r="T25" s="36">
        <f>S25/S$27</f>
        <v>0</v>
      </c>
      <c r="U25" s="23">
        <v>220.14736221632799</v>
      </c>
      <c r="V25" s="37">
        <f>U25/U$27</f>
        <v>2.6666666666666703E-2</v>
      </c>
      <c r="W25" s="6">
        <v>220.14736221632799</v>
      </c>
      <c r="X25" s="36">
        <f>W25/W$27</f>
        <v>4.7619047619047658E-2</v>
      </c>
      <c r="Y25" s="32">
        <v>1320.8841732979699</v>
      </c>
      <c r="Z25" s="37">
        <f>Y25/Y$27</f>
        <v>0.29268292682926877</v>
      </c>
      <c r="AA25" s="6">
        <v>770.51576775714705</v>
      </c>
      <c r="AB25" s="36">
        <f>AA25/AA$27</f>
        <v>0.30434782608695637</v>
      </c>
      <c r="AC25" s="23">
        <v>220.14736221632799</v>
      </c>
      <c r="AD25" s="37">
        <f>AC25/AC$27</f>
        <v>9.523809523809533E-2</v>
      </c>
      <c r="AE25" s="12">
        <f t="shared" si="0"/>
        <v>22346.147981035723</v>
      </c>
      <c r="AF25" s="33">
        <f>AE25/AE$27</f>
        <v>5.9830165440947318E-2</v>
      </c>
    </row>
    <row r="26" spans="1:32" ht="27" thickBot="1" x14ac:dyDescent="0.3">
      <c r="A26" s="29">
        <v>24</v>
      </c>
      <c r="B26" s="72" t="s">
        <v>62</v>
      </c>
      <c r="C26" s="38">
        <f>C25/$AE25</f>
        <v>8.3739380067958322E-2</v>
      </c>
      <c r="D26" s="39"/>
      <c r="E26" s="40">
        <f>E25/$AE25</f>
        <v>0.42854859211249174</v>
      </c>
      <c r="F26" s="41"/>
      <c r="G26" s="42">
        <f>G25/$AE25</f>
        <v>4.9258458863504849E-2</v>
      </c>
      <c r="H26" s="39"/>
      <c r="I26" s="40">
        <f>I25/$AE25</f>
        <v>6.4035996522556218E-2</v>
      </c>
      <c r="J26" s="41"/>
      <c r="K26" s="43">
        <f>K25/$AE25</f>
        <v>7.8813534181607581E-2</v>
      </c>
      <c r="L26" s="44"/>
      <c r="M26" s="45">
        <f>M25/$AE25</f>
        <v>8.8665225954308632E-2</v>
      </c>
      <c r="N26" s="46"/>
      <c r="O26" s="43">
        <f>O25/$AE25</f>
        <v>2.4629229431752379E-2</v>
      </c>
      <c r="P26" s="44"/>
      <c r="Q26" s="45">
        <f>Q25/$AE25</f>
        <v>5.9110150636205901E-2</v>
      </c>
      <c r="R26" s="47"/>
      <c r="S26" s="43">
        <f>S25/$AE25</f>
        <v>0</v>
      </c>
      <c r="T26" s="44"/>
      <c r="U26" s="40">
        <f>U25/$AE25</f>
        <v>9.8516917727009684E-3</v>
      </c>
      <c r="V26" s="41"/>
      <c r="W26" s="48">
        <f>W25/$AE25</f>
        <v>9.8516917727009684E-3</v>
      </c>
      <c r="X26" s="49"/>
      <c r="Y26" s="45">
        <f>Y25/$AE25</f>
        <v>5.9110150636205901E-2</v>
      </c>
      <c r="Z26" s="47"/>
      <c r="AA26" s="42">
        <f>AA25/$AE25</f>
        <v>3.4480921204453348E-2</v>
      </c>
      <c r="AB26" s="39"/>
      <c r="AC26" s="45">
        <f>AC25/$AE25</f>
        <v>9.8516917727009684E-3</v>
      </c>
      <c r="AD26" s="47"/>
      <c r="AE26" s="50">
        <f>SUM(C26,AC26,E26,Y26,W26, Q26, AA26,K26,I26,S26,U26,O26,G26,M26)</f>
        <v>0.99994671492914777</v>
      </c>
      <c r="AF26" s="31"/>
    </row>
    <row r="27" spans="1:32" x14ac:dyDescent="0.25">
      <c r="A27" s="35">
        <v>25</v>
      </c>
      <c r="B27" s="73" t="s">
        <v>12</v>
      </c>
      <c r="C27" s="15">
        <f>SUM(C3,C5,C7,C9,C11,C13,C15,C17,C19,C21,C23,C25)</f>
        <v>98626.018272914705</v>
      </c>
      <c r="D27" s="52">
        <f t="shared" ref="D27:AF27" si="1">SUM(D3,D5,D7,D9,D11,D13,D15,D17,D19,D21,D23,D25)</f>
        <v>0.99999999999999989</v>
      </c>
      <c r="E27" s="53">
        <f t="shared" si="1"/>
        <v>66484.503389331003</v>
      </c>
      <c r="F27" s="54">
        <f t="shared" si="1"/>
        <v>1</v>
      </c>
      <c r="G27" s="55">
        <f t="shared" si="1"/>
        <v>53165.587975243136</v>
      </c>
      <c r="H27" s="52">
        <f t="shared" si="1"/>
        <v>1.0000000000000002</v>
      </c>
      <c r="I27" s="53">
        <f t="shared" si="1"/>
        <v>43148.882994400228</v>
      </c>
      <c r="J27" s="54">
        <f t="shared" si="1"/>
        <v>1</v>
      </c>
      <c r="K27" s="55">
        <f t="shared" si="1"/>
        <v>28949.378131447094</v>
      </c>
      <c r="L27" s="52">
        <f t="shared" si="1"/>
        <v>1</v>
      </c>
      <c r="M27" s="53">
        <f t="shared" si="1"/>
        <v>21134.146772767454</v>
      </c>
      <c r="N27" s="54">
        <f t="shared" si="1"/>
        <v>1.0000000000000004</v>
      </c>
      <c r="O27" s="55">
        <f t="shared" si="1"/>
        <v>19703.188918361331</v>
      </c>
      <c r="P27" s="52">
        <f t="shared" si="1"/>
        <v>1</v>
      </c>
      <c r="Q27" s="53">
        <f t="shared" si="1"/>
        <v>11007.368110816384</v>
      </c>
      <c r="R27" s="54">
        <f t="shared" si="1"/>
        <v>0.99999999999999989</v>
      </c>
      <c r="S27" s="55">
        <f t="shared" si="1"/>
        <v>9026.0418508694402</v>
      </c>
      <c r="T27" s="52">
        <f t="shared" si="1"/>
        <v>0.99999999999999989</v>
      </c>
      <c r="U27" s="53">
        <f t="shared" si="1"/>
        <v>8255.5260831122887</v>
      </c>
      <c r="V27" s="54">
        <f t="shared" si="1"/>
        <v>0.99999999999999989</v>
      </c>
      <c r="W27" s="55">
        <f t="shared" si="1"/>
        <v>4623.0946065428843</v>
      </c>
      <c r="X27" s="52">
        <f t="shared" si="1"/>
        <v>1.0000000000000004</v>
      </c>
      <c r="Y27" s="53">
        <f t="shared" si="1"/>
        <v>4513.0209254347228</v>
      </c>
      <c r="Z27" s="54">
        <f t="shared" si="1"/>
        <v>1</v>
      </c>
      <c r="AA27" s="55">
        <f t="shared" si="1"/>
        <v>2531.6946654877702</v>
      </c>
      <c r="AB27" s="52">
        <f t="shared" si="1"/>
        <v>0.99999999999999978</v>
      </c>
      <c r="AC27" s="53">
        <f t="shared" si="1"/>
        <v>2311.5473032714417</v>
      </c>
      <c r="AD27" s="56">
        <f t="shared" si="1"/>
        <v>1.0000000000000002</v>
      </c>
      <c r="AE27" s="57">
        <f t="shared" si="1"/>
        <v>373492.99999999977</v>
      </c>
      <c r="AF27" s="58">
        <f t="shared" si="1"/>
        <v>1</v>
      </c>
    </row>
    <row r="28" spans="1:32" ht="27" thickBot="1" x14ac:dyDescent="0.3">
      <c r="A28" s="34">
        <v>26</v>
      </c>
      <c r="B28" s="74" t="s">
        <v>63</v>
      </c>
      <c r="C28" s="59">
        <f>C27/$AE27</f>
        <v>0.26406390018799486</v>
      </c>
      <c r="D28" s="60"/>
      <c r="E28" s="61">
        <f>E27/$AE27</f>
        <v>0.17800736128744327</v>
      </c>
      <c r="F28" s="62"/>
      <c r="G28" s="63">
        <f>G27/$AE27</f>
        <v>0.14234694619509111</v>
      </c>
      <c r="H28" s="60"/>
      <c r="I28" s="61">
        <f>I27/$AE27</f>
        <v>0.11552795633224787</v>
      </c>
      <c r="J28" s="62"/>
      <c r="K28" s="64">
        <f>K27/$AE27</f>
        <v>7.7509827845360188E-2</v>
      </c>
      <c r="L28" s="65"/>
      <c r="M28" s="66">
        <f>M27/$AE27</f>
        <v>5.6585121468856088E-2</v>
      </c>
      <c r="N28" s="67"/>
      <c r="O28" s="64">
        <f>O27/$AE27</f>
        <v>5.2753837202735646E-2</v>
      </c>
      <c r="P28" s="65"/>
      <c r="Q28" s="66">
        <f>Q27/$AE27</f>
        <v>2.9471417431695884E-2</v>
      </c>
      <c r="R28" s="68"/>
      <c r="S28" s="64">
        <f>S27/$AE27</f>
        <v>2.416656229399064E-2</v>
      </c>
      <c r="T28" s="65"/>
      <c r="U28" s="61">
        <f>U27/$AE27</f>
        <v>2.2103563073771915E-2</v>
      </c>
      <c r="V28" s="62"/>
      <c r="W28" s="69">
        <f>W27/$AE27</f>
        <v>1.237799532131228E-2</v>
      </c>
      <c r="X28" s="70"/>
      <c r="Y28" s="66">
        <f>Y27/$AE27</f>
        <v>1.2083281146995327E-2</v>
      </c>
      <c r="Z28" s="68"/>
      <c r="AA28" s="63">
        <f>AA27/$AE27</f>
        <v>6.778426009290058E-3</v>
      </c>
      <c r="AB28" s="60"/>
      <c r="AC28" s="66">
        <f>AC27/$AE27</f>
        <v>6.1889976606561382E-3</v>
      </c>
      <c r="AD28" s="68"/>
      <c r="AE28" s="71">
        <f>SUM(C28,AC28,E28,Y28,W28, Q28, AA28,K28,I28,S28,U28,O28,G28,M28)</f>
        <v>0.99996519345744117</v>
      </c>
      <c r="AF28" s="51"/>
    </row>
    <row r="29" spans="1:32" x14ac:dyDescent="0.25">
      <c r="A29" s="30">
        <v>27</v>
      </c>
      <c r="AE29" s="2">
        <f>SUM(C29:AC29)</f>
        <v>0</v>
      </c>
    </row>
    <row r="30" spans="1:32" ht="17.25" x14ac:dyDescent="0.25">
      <c r="A30" s="29">
        <v>28</v>
      </c>
      <c r="B30" s="3" t="s">
        <v>13</v>
      </c>
    </row>
    <row r="31" spans="1:32" x14ac:dyDescent="0.25">
      <c r="A31" s="30">
        <v>29</v>
      </c>
    </row>
    <row r="32" spans="1:32" x14ac:dyDescent="0.25">
      <c r="A32" s="29">
        <v>30</v>
      </c>
      <c r="B32" t="s">
        <v>46</v>
      </c>
    </row>
    <row r="33" spans="1:2" x14ac:dyDescent="0.25">
      <c r="A33" s="30">
        <v>31</v>
      </c>
      <c r="B33" t="s">
        <v>47</v>
      </c>
    </row>
    <row r="34" spans="1:2" x14ac:dyDescent="0.25">
      <c r="A34" s="29">
        <v>32</v>
      </c>
      <c r="B34" t="s">
        <v>48</v>
      </c>
    </row>
    <row r="35" spans="1:2" x14ac:dyDescent="0.25">
      <c r="A35" s="29">
        <v>33</v>
      </c>
      <c r="B35" t="s">
        <v>49</v>
      </c>
    </row>
  </sheetData>
  <autoFilter ref="A2:AF2"/>
  <sortState ref="B16:AF22">
    <sortCondition descending="1" ref="AE16:AE22"/>
  </sortState>
  <mergeCells count="1">
    <mergeCell ref="B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2018-09-06T08:57:04Z</dcterms:modified>
</cp:coreProperties>
</file>