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heet1" sheetId="1" state="visible" r:id="rId1"/>
  </sheets>
  <definedNames>
    <definedName name="_xlnm._FilterDatabase" localSheetId="0" hidden="1">Sheet1!$A$2:$AF$2</definedName>
  </definedNames>
  <calcPr iterateDelta="0.0001"/>
</workbook>
</file>

<file path=xl/sharedStrings.xml><?xml version="1.0" encoding="utf-8"?>
<sst xmlns="http://schemas.openxmlformats.org/spreadsheetml/2006/main" count="87" uniqueCount="87">
  <si>
    <t xml:space="preserve">NFI-6 (2012-2013): Oppervlakte bos (ha) per hoofdboomsoort en eigenaar
Area of forest (ha) by main tree species and ownership.</t>
  </si>
  <si>
    <t>ID</t>
  </si>
  <si>
    <t xml:space="preserve">Main tree species
(sorted decending by Area)</t>
  </si>
  <si>
    <t xml:space="preserve">State Forest
(ha)</t>
  </si>
  <si>
    <t xml:space="preserve">State Forest
(%)</t>
  </si>
  <si>
    <t xml:space="preserve">Privately owned
(ha)</t>
  </si>
  <si>
    <t xml:space="preserve">Privately owned
(%)</t>
  </si>
  <si>
    <t xml:space="preserve">Municipalities
(ha)</t>
  </si>
  <si>
    <t xml:space="preserve">Municipalities
(%)</t>
  </si>
  <si>
    <t xml:space="preserve">Nature conservation organizations
(ha)</t>
  </si>
  <si>
    <t xml:space="preserve">Nature conservation organizations
(%)</t>
  </si>
  <si>
    <t xml:space="preserve">Nature monuments
(ha)</t>
  </si>
  <si>
    <t xml:space="preserve">Nature monuments
(%)</t>
  </si>
  <si>
    <t xml:space="preserve">Company
(ha)</t>
  </si>
  <si>
    <t xml:space="preserve">Company
(%)</t>
  </si>
  <si>
    <t xml:space="preserve">Estate
(ha)</t>
  </si>
  <si>
    <t xml:space="preserve">Estate
(%)</t>
  </si>
  <si>
    <t xml:space="preserve">Other privately organized
(ha)</t>
  </si>
  <si>
    <t xml:space="preserve">Other privately organized
(%)</t>
  </si>
  <si>
    <t xml:space="preserve">Ministry of Financial Affairs
(ha)</t>
  </si>
  <si>
    <t xml:space="preserve">Ministry of Financial Affairs
(%)</t>
  </si>
  <si>
    <t xml:space="preserve">Ministry of Defense
(ha)</t>
  </si>
  <si>
    <t xml:space="preserve">Ministry of Defense
(%)</t>
  </si>
  <si>
    <t xml:space="preserve">Other public property
(ha)</t>
  </si>
  <si>
    <t xml:space="preserve">Other public property
(%)</t>
  </si>
  <si>
    <t xml:space="preserve">Other state ownership
(ha)</t>
  </si>
  <si>
    <t xml:space="preserve">Other state ownership
(%)</t>
  </si>
  <si>
    <t xml:space="preserve">Unknown
(ha)</t>
  </si>
  <si>
    <t xml:space="preserve">Unknown
(%)</t>
  </si>
  <si>
    <t xml:space="preserve">Provinces
(ha)</t>
  </si>
  <si>
    <t xml:space="preserve">Provinces
(%)</t>
  </si>
  <si>
    <t xml:space="preserve">Total
(ha)</t>
  </si>
  <si>
    <t xml:space="preserve">Total
(%)</t>
  </si>
  <si>
    <t xml:space="preserve">Oak (Quercus robur)</t>
  </si>
  <si>
    <t xml:space="preserve">Oak (Quercus robur),
ownership % of all ownerships</t>
  </si>
  <si>
    <t>Birch</t>
  </si>
  <si>
    <t xml:space="preserve"> -- </t>
  </si>
  <si>
    <t xml:space="preserve">Birch,
ownership % of all ownerships</t>
  </si>
  <si>
    <t>Beech</t>
  </si>
  <si>
    <t xml:space="preserve">Beech,
ownership % of all ownerships</t>
  </si>
  <si>
    <t>Aspen</t>
  </si>
  <si>
    <t xml:space="preserve">Aspen,
ownership % of all ownerships</t>
  </si>
  <si>
    <t>Poplar</t>
  </si>
  <si>
    <t xml:space="preserve">Poplar,
ownership % of all ownerships</t>
  </si>
  <si>
    <t xml:space="preserve">Black Alder</t>
  </si>
  <si>
    <t xml:space="preserve">Black Alder,
ownership % of all ownerships</t>
  </si>
  <si>
    <t xml:space="preserve">American Oak</t>
  </si>
  <si>
    <t xml:space="preserve">American Oak,
ownership % of all ownerships</t>
  </si>
  <si>
    <t>Willow</t>
  </si>
  <si>
    <t xml:space="preserve">Willow,
ownership % of all ownerships</t>
  </si>
  <si>
    <r>
      <t xml:space="preserve">Native hardwoods</t>
    </r>
    <r>
      <rPr>
        <vertAlign val="superscript"/>
        <sz val="11"/>
        <color theme="1"/>
        <rFont val="Calibri"/>
        <scheme val="minor"/>
      </rPr>
      <t>1</t>
    </r>
  </si>
  <si>
    <t xml:space="preserve">Native hardwoods1,
ownership % of all ownerships</t>
  </si>
  <si>
    <t>Maple</t>
  </si>
  <si>
    <t xml:space="preserve">Maple,
ownership % of all ownerships</t>
  </si>
  <si>
    <r>
      <t xml:space="preserve">Foreign hardwoods</t>
    </r>
    <r>
      <rPr>
        <vertAlign val="superscript"/>
        <sz val="11"/>
        <color theme="1"/>
        <rFont val="Calibri"/>
        <scheme val="minor"/>
      </rPr>
      <t>1</t>
    </r>
  </si>
  <si>
    <t xml:space="preserve">Foreign hardwoods1,
ownership % of all ownerships</t>
  </si>
  <si>
    <r>
      <t xml:space="preserve">Scrub species</t>
    </r>
    <r>
      <rPr>
        <vertAlign val="superscript"/>
        <sz val="11"/>
        <color theme="1"/>
        <rFont val="Calibri"/>
        <scheme val="minor"/>
      </rPr>
      <t>1</t>
    </r>
  </si>
  <si>
    <t xml:space="preserve">Scrub species1,
ownership % of all ownerships</t>
  </si>
  <si>
    <t xml:space="preserve">Total broadleafs</t>
  </si>
  <si>
    <t xml:space="preserve">Total broadleafs,
ownership % of all ownerships</t>
  </si>
  <si>
    <t xml:space="preserve">Scots pine</t>
  </si>
  <si>
    <t xml:space="preserve">Scots pine,
ownership % of all ownerships</t>
  </si>
  <si>
    <t>Douglas</t>
  </si>
  <si>
    <t xml:space="preserve">Douglas,
ownership % of all ownerships</t>
  </si>
  <si>
    <t xml:space="preserve">Japanse larch</t>
  </si>
  <si>
    <t xml:space="preserve">Japanse larch,
ownership % of all ownerships</t>
  </si>
  <si>
    <t xml:space="preserve">Norway spruce</t>
  </si>
  <si>
    <t xml:space="preserve">Norway spruce,
ownership % of all ownerships</t>
  </si>
  <si>
    <t xml:space="preserve">Corsican pine</t>
  </si>
  <si>
    <t xml:space="preserve">Corsican pine,
ownership % of all ownerships</t>
  </si>
  <si>
    <t xml:space="preserve">Austrian pine</t>
  </si>
  <si>
    <t xml:space="preserve">Austrian pine,
ownership % of all ownerships</t>
  </si>
  <si>
    <r>
      <t xml:space="preserve">Other conifers</t>
    </r>
    <r>
      <rPr>
        <vertAlign val="superscript"/>
        <sz val="11"/>
        <color theme="1"/>
        <rFont val="Calibri"/>
        <scheme val="minor"/>
      </rPr>
      <t>1</t>
    </r>
  </si>
  <si>
    <t xml:space="preserve">Other conifers1,
ownership % of all ownerships</t>
  </si>
  <si>
    <t xml:space="preserve">Total conifers</t>
  </si>
  <si>
    <t xml:space="preserve">Total conifers,
ownership % of all ownerships</t>
  </si>
  <si>
    <t>Clearcuts</t>
  </si>
  <si>
    <t xml:space="preserve">Clearcuts,
ownership % of all ownerships</t>
  </si>
  <si>
    <t xml:space="preserve">Plots not visited/measured</t>
  </si>
  <si>
    <t xml:space="preserve">Plots not visited/measured,
ownership % of all ownerships</t>
  </si>
  <si>
    <t>Total</t>
  </si>
  <si>
    <t xml:space="preserve">Total,
ownership % of all ownerships</t>
  </si>
  <si>
    <r>
      <rPr>
        <vertAlign val="superscript"/>
        <sz val="11"/>
        <color theme="1"/>
        <rFont val="Calibri"/>
        <scheme val="minor"/>
      </rPr>
      <t>1</t>
    </r>
    <r>
      <rPr>
        <sz val="11"/>
        <color theme="1"/>
        <rFont val="Calibri"/>
        <scheme val="minor"/>
      </rPr>
      <t xml:space="preserve"> See Appendix 4 for the list of species within this category.</t>
    </r>
  </si>
  <si>
    <t xml:space="preserve">For exact desciptions of Main tree species look to the NFI-6 Report, Annex 2, point 5, page 67-69. Further on page 55 , serach document for 'struiken'.</t>
  </si>
  <si>
    <t xml:space="preserve">Translated with Google Translate</t>
  </si>
  <si>
    <t xml:space="preserve">Sums checked by JRC: 09-2018</t>
  </si>
  <si>
    <t xml:space="preserve">Percentage calculated by JRC: 09-2018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</si>
</sst>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0" formatCode="0.0%"/>
    <numFmt numFmtId="161" formatCode="#,###"/>
  </numFmts>
  <fonts count="8">
    <font>
      <name val="Calibri"/>
      <color theme="1"/>
      <sz val="11.000000"/>
      <scheme val="minor"/>
    </font>
    <font>
      <name val="Calibri"/>
      <b/>
      <color theme="1"/>
      <sz val="11.000000"/>
      <scheme val="minor"/>
    </font>
    <font>
      <name val="Calibri"/>
      <b/>
      <color indexed="64"/>
      <sz val="11.000000"/>
    </font>
    <font>
      <name val="Calibri"/>
      <color indexed="64"/>
      <sz val="11.000000"/>
    </font>
    <font>
      <name val="Calibri"/>
      <i/>
      <color theme="3" tint="0.39997558519241921"/>
      <sz val="10.000000"/>
      <scheme val="minor"/>
    </font>
    <font>
      <name val="Calibri"/>
      <i/>
      <color theme="3" tint="0.39997558519241921"/>
      <sz val="10.000000"/>
    </font>
    <font>
      <name val="Calibri"/>
      <b/>
      <i/>
      <color theme="3" tint="0.39997558519241921"/>
      <sz val="10.000000"/>
      <scheme val="minor"/>
    </font>
    <font>
      <name val="Calibri"/>
      <b/>
      <i/>
      <color theme="3" tint="0.39997558519241921"/>
      <sz val="10.000000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22"/>
      </patternFill>
    </fill>
    <fill>
      <patternFill patternType="solid">
        <fgColor theme="0" tint="-0.249977111117893"/>
        <bgColor indexed="22"/>
      </patternFill>
    </fill>
    <fill>
      <patternFill patternType="none">
        <fgColor indexed="64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theme="0" tint="-0.249977111117893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fontId="0" fillId="0" borderId="0" numFmtId="0" applyNumberFormat="1" applyFont="1" applyFill="1" applyBorder="1"/>
    <xf fontId="0" fillId="0" borderId="0" numFmtId="9" applyNumberFormat="1" applyFont="0" applyFill="0" applyBorder="0"/>
  </cellStyleXfs>
  <cellXfs count="159">
    <xf fontId="0" fillId="0" borderId="0" numFmtId="0" xfId="0"/>
    <xf fontId="0" fillId="0" borderId="0" numFmtId="0" xfId="0"/>
    <xf fontId="0" fillId="0" borderId="0" numFmtId="0" xfId="0" applyAlignment="1">
      <alignment vertical="top"/>
    </xf>
    <xf fontId="0" fillId="0" borderId="0" numFmtId="0" xfId="0" applyAlignment="1">
      <alignment horizontal="center" vertical="top"/>
    </xf>
    <xf fontId="1" fillId="0" borderId="1" numFmtId="0" xfId="0" applyFont="1" applyBorder="1" applyAlignment="1">
      <alignment horizontal="center" vertical="top" wrapText="1"/>
    </xf>
    <xf fontId="1" fillId="0" borderId="2" numFmtId="0" xfId="0" applyFont="1" applyBorder="1" applyAlignment="1">
      <alignment horizontal="center" vertical="top" wrapText="1"/>
    </xf>
    <xf fontId="1" fillId="0" borderId="3" numFmtId="0" xfId="0" applyFont="1" applyBorder="1" applyAlignment="1">
      <alignment horizontal="center" vertical="top"/>
    </xf>
    <xf fontId="1" fillId="0" borderId="3" numFmtId="0" xfId="0" applyFont="1" applyBorder="1" applyAlignment="1">
      <alignment horizontal="center" vertical="top" wrapText="1"/>
    </xf>
    <xf fontId="2" fillId="2" borderId="4" numFmtId="0" xfId="0" applyFont="1" applyFill="1" applyBorder="1" applyAlignment="1">
      <alignment horizontal="center" vertical="top" wrapText="1"/>
    </xf>
    <xf fontId="2" fillId="2" borderId="5" numFmtId="0" xfId="0" applyFont="1" applyFill="1" applyBorder="1" applyAlignment="1">
      <alignment horizontal="center" vertical="top" wrapText="1"/>
    </xf>
    <xf fontId="2" fillId="3" borderId="5" numFmtId="0" xfId="0" applyFont="1" applyFill="1" applyBorder="1" applyAlignment="1">
      <alignment horizontal="center" vertical="top" wrapText="1"/>
    </xf>
    <xf fontId="2" fillId="3" borderId="6" numFmtId="0" xfId="0" applyFont="1" applyFill="1" applyBorder="1" applyAlignment="1">
      <alignment horizontal="center" vertical="top" wrapText="1"/>
    </xf>
    <xf fontId="2" fillId="2" borderId="7" numFmtId="0" xfId="0" applyFont="1" applyFill="1" applyBorder="1" applyAlignment="1">
      <alignment horizontal="center" vertical="top" wrapText="1"/>
    </xf>
    <xf fontId="2" fillId="2" borderId="8" numFmtId="0" xfId="0" applyFont="1" applyFill="1" applyBorder="1" applyAlignment="1">
      <alignment horizontal="center" vertical="top" wrapText="1"/>
    </xf>
    <xf fontId="0" fillId="0" borderId="9" numFmtId="0" xfId="0" applyBorder="1" applyAlignment="1">
      <alignment horizontal="center"/>
    </xf>
    <xf fontId="0" fillId="0" borderId="9" numFmtId="0" xfId="0" applyBorder="1"/>
    <xf fontId="3" fillId="4" borderId="10" numFmtId="3" xfId="0" applyNumberFormat="1" applyFont="1" applyFill="1" applyBorder="1" applyAlignment="1">
      <alignment horizontal="right" vertical="center" wrapText="1"/>
    </xf>
    <xf fontId="3" fillId="4" borderId="11" numFmtId="160" xfId="1" applyNumberFormat="1" applyFont="1" applyFill="1" applyBorder="1" applyAlignment="1">
      <alignment horizontal="right" vertical="center" wrapText="1"/>
    </xf>
    <xf fontId="3" fillId="5" borderId="12" numFmtId="3" xfId="0" applyNumberFormat="1" applyFont="1" applyFill="1" applyBorder="1" applyAlignment="1">
      <alignment horizontal="right" vertical="center" wrapText="1"/>
    </xf>
    <xf fontId="3" fillId="5" borderId="11" numFmtId="160" xfId="1" applyNumberFormat="1" applyFont="1" applyFill="1" applyBorder="1" applyAlignment="1">
      <alignment horizontal="right" vertical="center" wrapText="1"/>
    </xf>
    <xf fontId="3" fillId="4" borderId="12" numFmtId="3" xfId="0" applyNumberFormat="1" applyFont="1" applyFill="1" applyBorder="1" applyAlignment="1">
      <alignment horizontal="right" vertical="center" wrapText="1"/>
    </xf>
    <xf fontId="3" fillId="6" borderId="12" numFmtId="3" xfId="0" applyNumberFormat="1" applyFont="1" applyFill="1" applyBorder="1" applyAlignment="1">
      <alignment horizontal="right" vertical="center" wrapText="1"/>
    </xf>
    <xf fontId="3" fillId="7" borderId="11" numFmtId="160" xfId="1" applyNumberFormat="1" applyFont="1" applyFill="1" applyBorder="1" applyAlignment="1">
      <alignment horizontal="right" vertical="center" wrapText="1"/>
    </xf>
    <xf fontId="3" fillId="8" borderId="12" numFmtId="3" xfId="0" applyNumberFormat="1" applyFont="1" applyFill="1" applyBorder="1" applyAlignment="1">
      <alignment horizontal="right" vertical="center" wrapText="1"/>
    </xf>
    <xf fontId="3" fillId="5" borderId="13" numFmtId="160" xfId="1" applyNumberFormat="1" applyFont="1" applyFill="1" applyBorder="1" applyAlignment="1">
      <alignment horizontal="right" vertical="center" wrapText="1"/>
    </xf>
    <xf fontId="3" fillId="7" borderId="12" numFmtId="3" xfId="0" applyNumberFormat="1" applyFont="1" applyFill="1" applyBorder="1" applyAlignment="1">
      <alignment horizontal="right" vertical="center" wrapText="1"/>
    </xf>
    <xf fontId="1" fillId="0" borderId="10" numFmtId="3" xfId="0" applyNumberFormat="1" applyFont="1" applyBorder="1"/>
    <xf fontId="2" fillId="4" borderId="14" numFmtId="10" xfId="1" applyNumberFormat="1" applyFont="1" applyFill="1" applyBorder="1" applyAlignment="1">
      <alignment horizontal="right" vertical="center" wrapText="1"/>
    </xf>
    <xf fontId="4" fillId="0" borderId="9" numFmtId="0" xfId="0" applyFont="1" applyBorder="1" applyAlignment="1">
      <alignment wrapText="1"/>
    </xf>
    <xf fontId="5" fillId="4" borderId="10" numFmtId="160" xfId="1" applyNumberFormat="1" applyFont="1" applyFill="1" applyBorder="1" applyAlignment="1">
      <alignment horizontal="right" vertical="center" wrapText="1"/>
    </xf>
    <xf fontId="5" fillId="4" borderId="11" numFmtId="160" xfId="1" applyNumberFormat="1" applyFont="1" applyFill="1" applyBorder="1" applyAlignment="1">
      <alignment horizontal="right" vertical="center" wrapText="1"/>
    </xf>
    <xf fontId="5" fillId="5" borderId="12" numFmtId="160" xfId="1" applyNumberFormat="1" applyFont="1" applyFill="1" applyBorder="1" applyAlignment="1">
      <alignment horizontal="right" vertical="center" wrapText="1"/>
    </xf>
    <xf fontId="5" fillId="5" borderId="11" numFmtId="160" xfId="1" applyNumberFormat="1" applyFont="1" applyFill="1" applyBorder="1" applyAlignment="1">
      <alignment horizontal="right" vertical="center" wrapText="1"/>
    </xf>
    <xf fontId="5" fillId="4" borderId="12" numFmtId="160" xfId="1" applyNumberFormat="1" applyFont="1" applyFill="1" applyBorder="1" applyAlignment="1">
      <alignment horizontal="right" vertical="center" wrapText="1"/>
    </xf>
    <xf fontId="5" fillId="6" borderId="12" numFmtId="160" xfId="1" applyNumberFormat="1" applyFont="1" applyFill="1" applyBorder="1" applyAlignment="1">
      <alignment horizontal="right" vertical="center" wrapText="1"/>
    </xf>
    <xf fontId="5" fillId="6" borderId="11" numFmtId="160" xfId="1" applyNumberFormat="1" applyFont="1" applyFill="1" applyBorder="1" applyAlignment="1">
      <alignment horizontal="right" vertical="center" wrapText="1"/>
    </xf>
    <xf fontId="5" fillId="8" borderId="12" numFmtId="160" xfId="1" applyNumberFormat="1" applyFont="1" applyFill="1" applyBorder="1" applyAlignment="1">
      <alignment horizontal="right" vertical="center" wrapText="1"/>
    </xf>
    <xf fontId="5" fillId="8" borderId="13" numFmtId="160" xfId="1" applyNumberFormat="1" applyFont="1" applyFill="1" applyBorder="1" applyAlignment="1">
      <alignment horizontal="right" vertical="center" wrapText="1"/>
    </xf>
    <xf fontId="5" fillId="8" borderId="11" numFmtId="160" xfId="1" applyNumberFormat="1" applyFont="1" applyFill="1" applyBorder="1" applyAlignment="1">
      <alignment horizontal="right" vertical="center" wrapText="1"/>
    </xf>
    <xf fontId="5" fillId="7" borderId="12" numFmtId="160" xfId="1" applyNumberFormat="1" applyFont="1" applyFill="1" applyBorder="1" applyAlignment="1">
      <alignment horizontal="right" vertical="center" wrapText="1"/>
    </xf>
    <xf fontId="5" fillId="7" borderId="11" numFmtId="160" xfId="1" applyNumberFormat="1" applyFont="1" applyFill="1" applyBorder="1" applyAlignment="1">
      <alignment horizontal="right" vertical="center" wrapText="1"/>
    </xf>
    <xf fontId="6" fillId="0" borderId="10" numFmtId="160" xfId="1" applyNumberFormat="1" applyFont="1" applyBorder="1" applyAlignment="1">
      <alignment vertical="center"/>
    </xf>
    <xf fontId="0" fillId="0" borderId="15" numFmtId="0" xfId="0" applyBorder="1" applyAlignment="1">
      <alignment horizontal="center"/>
    </xf>
    <xf fontId="0" fillId="0" borderId="15" numFmtId="0" xfId="0" applyBorder="1"/>
    <xf fontId="3" fillId="4" borderId="16" numFmtId="3" xfId="0" applyNumberFormat="1" applyFont="1" applyFill="1" applyBorder="1" applyAlignment="1">
      <alignment horizontal="right" vertical="center" wrapText="1"/>
    </xf>
    <xf fontId="3" fillId="4" borderId="17" numFmtId="160" xfId="1" applyNumberFormat="1" applyFont="1" applyFill="1" applyBorder="1" applyAlignment="1">
      <alignment horizontal="right" vertical="center" wrapText="1"/>
    </xf>
    <xf fontId="3" fillId="5" borderId="18" numFmtId="3" xfId="0" applyNumberFormat="1" applyFont="1" applyFill="1" applyBorder="1" applyAlignment="1">
      <alignment horizontal="right" vertical="center" wrapText="1"/>
    </xf>
    <xf fontId="3" fillId="5" borderId="17" numFmtId="160" xfId="1" applyNumberFormat="1" applyFont="1" applyFill="1" applyBorder="1" applyAlignment="1">
      <alignment horizontal="right" vertical="center" wrapText="1"/>
    </xf>
    <xf fontId="3" fillId="4" borderId="18" numFmtId="3" xfId="0" applyNumberFormat="1" applyFont="1" applyFill="1" applyBorder="1" applyAlignment="1">
      <alignment horizontal="right" vertical="center" wrapText="1"/>
    </xf>
    <xf fontId="3" fillId="6" borderId="18" numFmtId="3" xfId="0" applyNumberFormat="1" applyFont="1" applyFill="1" applyBorder="1" applyAlignment="1">
      <alignment horizontal="right" vertical="center" wrapText="1"/>
    </xf>
    <xf fontId="3" fillId="7" borderId="17" numFmtId="160" xfId="1" applyNumberFormat="1" applyFont="1" applyFill="1" applyBorder="1" applyAlignment="1">
      <alignment horizontal="right" vertical="center" wrapText="1"/>
    </xf>
    <xf fontId="3" fillId="8" borderId="18" numFmtId="3" xfId="0" applyNumberFormat="1" applyFont="1" applyFill="1" applyBorder="1" applyAlignment="1">
      <alignment horizontal="right" vertical="center" wrapText="1"/>
    </xf>
    <xf fontId="3" fillId="5" borderId="19" numFmtId="160" xfId="1" applyNumberFormat="1" applyFont="1" applyFill="1" applyBorder="1" applyAlignment="1">
      <alignment horizontal="right" vertical="center" wrapText="1"/>
    </xf>
    <xf fontId="3" fillId="7" borderId="18" numFmtId="3" xfId="0" applyNumberFormat="1" applyFont="1" applyFill="1" applyBorder="1" applyAlignment="1">
      <alignment horizontal="right" vertical="center" wrapText="1"/>
    </xf>
    <xf fontId="3" fillId="8" borderId="18" numFmtId="3" xfId="0" applyNumberFormat="1" applyFont="1" applyFill="1" applyBorder="1" applyAlignment="1">
      <alignment horizontal="left" vertical="center" wrapText="1"/>
    </xf>
    <xf fontId="1" fillId="0" borderId="16" numFmtId="3" xfId="0" applyNumberFormat="1" applyFont="1" applyBorder="1"/>
    <xf fontId="2" fillId="4" borderId="20" numFmtId="10" xfId="1" applyNumberFormat="1" applyFont="1" applyFill="1" applyBorder="1" applyAlignment="1">
      <alignment horizontal="right" vertical="center" wrapText="1"/>
    </xf>
    <xf fontId="4" fillId="0" borderId="15" numFmtId="0" xfId="0" applyFont="1" applyBorder="1" applyAlignment="1">
      <alignment wrapText="1"/>
    </xf>
    <xf fontId="3" fillId="7" borderId="18" numFmtId="3" xfId="0" applyNumberFormat="1" applyFont="1" applyFill="1" applyBorder="1" applyAlignment="1">
      <alignment horizontal="left" vertical="center" wrapText="1"/>
    </xf>
    <xf fontId="3" fillId="7" borderId="17" numFmtId="160" xfId="1" applyNumberFormat="1" applyFont="1" applyFill="1" applyBorder="1" applyAlignment="1">
      <alignment horizontal="left" vertical="center" wrapText="1"/>
    </xf>
    <xf fontId="3" fillId="5" borderId="18" numFmtId="3" xfId="0" applyNumberFormat="1" applyFont="1" applyFill="1" applyBorder="1" applyAlignment="1">
      <alignment horizontal="left" vertical="center" wrapText="1"/>
    </xf>
    <xf fontId="5" fillId="6" borderId="12" numFmtId="160" xfId="1" applyNumberFormat="1" applyFont="1" applyFill="1" applyBorder="1" applyAlignment="1">
      <alignment horizontal="left" vertical="center" wrapText="1"/>
    </xf>
    <xf fontId="5" fillId="6" borderId="11" numFmtId="160" xfId="1" applyNumberFormat="1" applyFont="1" applyFill="1" applyBorder="1" applyAlignment="1">
      <alignment horizontal="left" vertical="center" wrapText="1"/>
    </xf>
    <xf fontId="5" fillId="5" borderId="11" numFmtId="160" xfId="1" applyNumberFormat="1" applyFont="1" applyFill="1" applyBorder="1" applyAlignment="1">
      <alignment horizontal="left" vertical="center" wrapText="1"/>
    </xf>
    <xf fontId="3" fillId="4" borderId="18" numFmtId="3" xfId="0" applyNumberFormat="1" applyFont="1" applyFill="1" applyBorder="1" applyAlignment="1">
      <alignment horizontal="left" vertical="center" wrapText="1"/>
    </xf>
    <xf fontId="5" fillId="4" borderId="11" numFmtId="160" xfId="1" applyNumberFormat="1" applyFont="1" applyFill="1" applyBorder="1" applyAlignment="1">
      <alignment horizontal="left" vertical="center" wrapText="1"/>
    </xf>
    <xf fontId="5" fillId="7" borderId="11" numFmtId="160" xfId="1" applyNumberFormat="1" applyFont="1" applyFill="1" applyBorder="1" applyAlignment="1">
      <alignment horizontal="left" vertical="center" wrapText="1"/>
    </xf>
    <xf fontId="1" fillId="6" borderId="16" numFmtId="3" xfId="0" applyNumberFormat="1" applyFont="1" applyFill="1" applyBorder="1"/>
    <xf fontId="3" fillId="8" borderId="21" numFmtId="3" xfId="0" applyNumberFormat="1" applyFont="1" applyFill="1" applyBorder="1" applyAlignment="1">
      <alignment horizontal="left" vertical="center" wrapText="1"/>
    </xf>
    <xf fontId="0" fillId="0" borderId="22" numFmtId="0" xfId="0" applyBorder="1"/>
    <xf fontId="4" fillId="0" borderId="22" numFmtId="0" xfId="0" applyFont="1" applyBorder="1" applyAlignment="1">
      <alignment wrapText="1"/>
    </xf>
    <xf fontId="2" fillId="4" borderId="23" numFmtId="10" xfId="1" applyNumberFormat="1" applyFont="1" applyFill="1" applyBorder="1" applyAlignment="1">
      <alignment horizontal="right" vertical="center" wrapText="1"/>
    </xf>
    <xf fontId="2" fillId="4" borderId="24" numFmtId="10" xfId="1" applyNumberFormat="1" applyFont="1" applyFill="1" applyBorder="1" applyAlignment="1">
      <alignment horizontal="right" vertical="center" wrapText="1"/>
    </xf>
    <xf fontId="1" fillId="0" borderId="25" numFmtId="0" xfId="0" applyFont="1" applyBorder="1"/>
    <xf fontId="1" fillId="0" borderId="26" numFmtId="3" xfId="0" applyNumberFormat="1" applyFont="1" applyBorder="1"/>
    <xf fontId="2" fillId="4" borderId="27" numFmtId="160" xfId="1" applyNumberFormat="1" applyFont="1" applyFill="1" applyBorder="1" applyAlignment="1">
      <alignment horizontal="right" vertical="center" wrapText="1"/>
    </xf>
    <xf fontId="1" fillId="8" borderId="28" numFmtId="3" xfId="0" applyNumberFormat="1" applyFont="1" applyFill="1" applyBorder="1"/>
    <xf fontId="2" fillId="5" borderId="27" numFmtId="160" xfId="1" applyNumberFormat="1" applyFont="1" applyFill="1" applyBorder="1" applyAlignment="1">
      <alignment horizontal="right" vertical="center" wrapText="1"/>
    </xf>
    <xf fontId="1" fillId="0" borderId="28" numFmtId="3" xfId="0" applyNumberFormat="1" applyFont="1" applyBorder="1"/>
    <xf fontId="1" fillId="6" borderId="28" numFmtId="3" xfId="0" applyNumberFormat="1" applyFont="1" applyFill="1" applyBorder="1"/>
    <xf fontId="2" fillId="7" borderId="27" numFmtId="160" xfId="1" applyNumberFormat="1" applyFont="1" applyFill="1" applyBorder="1" applyAlignment="1">
      <alignment horizontal="right" vertical="center" wrapText="1"/>
    </xf>
    <xf fontId="2" fillId="5" borderId="29" numFmtId="160" xfId="1" applyNumberFormat="1" applyFont="1" applyFill="1" applyBorder="1" applyAlignment="1">
      <alignment horizontal="right" vertical="center" wrapText="1"/>
    </xf>
    <xf fontId="1" fillId="6" borderId="26" numFmtId="3" xfId="0" applyNumberFormat="1" applyFont="1" applyFill="1" applyBorder="1"/>
    <xf fontId="2" fillId="4" borderId="30" numFmtId="10" xfId="1" applyNumberFormat="1" applyFont="1" applyFill="1" applyBorder="1" applyAlignment="1">
      <alignment horizontal="right" vertical="center" wrapText="1"/>
    </xf>
    <xf fontId="6" fillId="0" borderId="1" numFmtId="0" xfId="0" applyFont="1" applyBorder="1" applyAlignment="1">
      <alignment wrapText="1"/>
    </xf>
    <xf fontId="7" fillId="4" borderId="31" numFmtId="160" xfId="1" applyNumberFormat="1" applyFont="1" applyFill="1" applyBorder="1" applyAlignment="1">
      <alignment horizontal="right" vertical="center" wrapText="1"/>
    </xf>
    <xf fontId="7" fillId="4" borderId="32" numFmtId="160" xfId="1" applyNumberFormat="1" applyFont="1" applyFill="1" applyBorder="1" applyAlignment="1">
      <alignment horizontal="right" vertical="center" wrapText="1"/>
    </xf>
    <xf fontId="7" fillId="5" borderId="33" numFmtId="160" xfId="1" applyNumberFormat="1" applyFont="1" applyFill="1" applyBorder="1" applyAlignment="1">
      <alignment horizontal="right" vertical="center" wrapText="1"/>
    </xf>
    <xf fontId="7" fillId="5" borderId="32" numFmtId="160" xfId="1" applyNumberFormat="1" applyFont="1" applyFill="1" applyBorder="1" applyAlignment="1">
      <alignment horizontal="right" vertical="center" wrapText="1"/>
    </xf>
    <xf fontId="7" fillId="4" borderId="33" numFmtId="160" xfId="1" applyNumberFormat="1" applyFont="1" applyFill="1" applyBorder="1" applyAlignment="1">
      <alignment horizontal="right" vertical="center" wrapText="1"/>
    </xf>
    <xf fontId="7" fillId="6" borderId="33" numFmtId="160" xfId="1" applyNumberFormat="1" applyFont="1" applyFill="1" applyBorder="1" applyAlignment="1">
      <alignment horizontal="right" vertical="center" wrapText="1"/>
    </xf>
    <xf fontId="7" fillId="6" borderId="32" numFmtId="160" xfId="1" applyNumberFormat="1" applyFont="1" applyFill="1" applyBorder="1" applyAlignment="1">
      <alignment horizontal="right" vertical="center" wrapText="1"/>
    </xf>
    <xf fontId="7" fillId="8" borderId="33" numFmtId="160" xfId="1" applyNumberFormat="1" applyFont="1" applyFill="1" applyBorder="1" applyAlignment="1">
      <alignment horizontal="right" vertical="center" wrapText="1"/>
    </xf>
    <xf fontId="7" fillId="8" borderId="2" numFmtId="160" xfId="1" applyNumberFormat="1" applyFont="1" applyFill="1" applyBorder="1" applyAlignment="1">
      <alignment horizontal="right" vertical="center" wrapText="1"/>
    </xf>
    <xf fontId="7" fillId="8" borderId="32" numFmtId="160" xfId="1" applyNumberFormat="1" applyFont="1" applyFill="1" applyBorder="1" applyAlignment="1">
      <alignment horizontal="right" vertical="center" wrapText="1"/>
    </xf>
    <xf fontId="7" fillId="7" borderId="33" numFmtId="160" xfId="1" applyNumberFormat="1" applyFont="1" applyFill="1" applyBorder="1" applyAlignment="1">
      <alignment horizontal="right" vertical="center" wrapText="1"/>
    </xf>
    <xf fontId="7" fillId="7" borderId="32" numFmtId="160" xfId="1" applyNumberFormat="1" applyFont="1" applyFill="1" applyBorder="1" applyAlignment="1">
      <alignment horizontal="right" vertical="center" wrapText="1"/>
    </xf>
    <xf fontId="6" fillId="0" borderId="31" numFmtId="160" xfId="1" applyNumberFormat="1" applyFont="1" applyBorder="1" applyAlignment="1">
      <alignment vertical="center"/>
    </xf>
    <xf fontId="2" fillId="4" borderId="34" numFmtId="10" xfId="1" applyNumberFormat="1" applyFont="1" applyFill="1" applyBorder="1" applyAlignment="1">
      <alignment horizontal="right" vertical="center" wrapText="1"/>
    </xf>
    <xf fontId="0" fillId="0" borderId="12" numFmtId="3" xfId="0" applyNumberFormat="1" applyBorder="1"/>
    <xf fontId="0" fillId="8" borderId="12" numFmtId="3" xfId="0" applyNumberFormat="1" applyFill="1" applyBorder="1"/>
    <xf fontId="1" fillId="6" borderId="10" numFmtId="3" xfId="0" applyNumberFormat="1" applyFont="1" applyFill="1" applyBorder="1"/>
    <xf fontId="5" fillId="4" borderId="18" numFmtId="160" xfId="1" applyNumberFormat="1" applyFont="1" applyFill="1" applyBorder="1" applyAlignment="1">
      <alignment horizontal="right" vertical="center" wrapText="1"/>
    </xf>
    <xf fontId="0" fillId="6" borderId="18" numFmtId="3" xfId="0" applyNumberFormat="1" applyFill="1" applyBorder="1"/>
    <xf fontId="3" fillId="5" borderId="17" numFmtId="160" xfId="1" applyNumberFormat="1" applyFont="1" applyFill="1" applyBorder="1" applyAlignment="1">
      <alignment horizontal="left" vertical="center" wrapText="1"/>
    </xf>
    <xf fontId="5" fillId="8" borderId="12" numFmtId="160" xfId="1" applyNumberFormat="1" applyFont="1" applyFill="1" applyBorder="1" applyAlignment="1">
      <alignment horizontal="left" vertical="center" wrapText="1"/>
    </xf>
    <xf fontId="5" fillId="8" borderId="11" numFmtId="160" xfId="1" applyNumberFormat="1" applyFont="1" applyFill="1" applyBorder="1" applyAlignment="1">
      <alignment horizontal="left" vertical="center" wrapText="1"/>
    </xf>
    <xf fontId="0" fillId="0" borderId="16" numFmtId="3" xfId="0" applyNumberFormat="1" applyBorder="1"/>
    <xf fontId="0" fillId="0" borderId="18" numFmtId="3" xfId="0" applyNumberFormat="1" applyBorder="1"/>
    <xf fontId="5" fillId="7" borderId="12" numFmtId="160" xfId="1" applyNumberFormat="1" applyFont="1" applyFill="1" applyBorder="1" applyAlignment="1">
      <alignment horizontal="left" vertical="center" wrapText="1"/>
    </xf>
    <xf fontId="5" fillId="4" borderId="12" numFmtId="160" xfId="1" applyNumberFormat="1" applyFont="1" applyFill="1" applyBorder="1" applyAlignment="1">
      <alignment horizontal="left" vertical="center" wrapText="1"/>
    </xf>
    <xf fontId="7" fillId="4" borderId="10" numFmtId="160" xfId="1" applyNumberFormat="1" applyFont="1" applyFill="1" applyBorder="1" applyAlignment="1">
      <alignment horizontal="right" vertical="center" wrapText="1"/>
    </xf>
    <xf fontId="7" fillId="4" borderId="11" numFmtId="160" xfId="1" applyNumberFormat="1" applyFont="1" applyFill="1" applyBorder="1" applyAlignment="1">
      <alignment horizontal="right" vertical="center" wrapText="1"/>
    </xf>
    <xf fontId="7" fillId="5" borderId="12" numFmtId="160" xfId="1" applyNumberFormat="1" applyFont="1" applyFill="1" applyBorder="1" applyAlignment="1">
      <alignment horizontal="right" vertical="center" wrapText="1"/>
    </xf>
    <xf fontId="7" fillId="5" borderId="11" numFmtId="160" xfId="1" applyNumberFormat="1" applyFont="1" applyFill="1" applyBorder="1" applyAlignment="1">
      <alignment horizontal="right" vertical="center" wrapText="1"/>
    </xf>
    <xf fontId="7" fillId="4" borderId="12" numFmtId="160" xfId="1" applyNumberFormat="1" applyFont="1" applyFill="1" applyBorder="1" applyAlignment="1">
      <alignment horizontal="right" vertical="center" wrapText="1"/>
    </xf>
    <xf fontId="7" fillId="6" borderId="12" numFmtId="160" xfId="1" applyNumberFormat="1" applyFont="1" applyFill="1" applyBorder="1" applyAlignment="1">
      <alignment horizontal="right" vertical="center" wrapText="1"/>
    </xf>
    <xf fontId="7" fillId="6" borderId="11" numFmtId="160" xfId="1" applyNumberFormat="1" applyFont="1" applyFill="1" applyBorder="1" applyAlignment="1">
      <alignment horizontal="right" vertical="center" wrapText="1"/>
    </xf>
    <xf fontId="7" fillId="8" borderId="12" numFmtId="160" xfId="1" applyNumberFormat="1" applyFont="1" applyFill="1" applyBorder="1" applyAlignment="1">
      <alignment horizontal="right" vertical="center" wrapText="1"/>
    </xf>
    <xf fontId="7" fillId="8" borderId="13" numFmtId="160" xfId="1" applyNumberFormat="1" applyFont="1" applyFill="1" applyBorder="1" applyAlignment="1">
      <alignment horizontal="right" vertical="center" wrapText="1"/>
    </xf>
    <xf fontId="7" fillId="8" borderId="11" numFmtId="160" xfId="1" applyNumberFormat="1" applyFont="1" applyFill="1" applyBorder="1" applyAlignment="1">
      <alignment horizontal="right" vertical="center" wrapText="1"/>
    </xf>
    <xf fontId="7" fillId="7" borderId="12" numFmtId="160" xfId="1" applyNumberFormat="1" applyFont="1" applyFill="1" applyBorder="1" applyAlignment="1">
      <alignment horizontal="right" vertical="center" wrapText="1"/>
    </xf>
    <xf fontId="7" fillId="7" borderId="11" numFmtId="160" xfId="1" applyNumberFormat="1" applyFont="1" applyFill="1" applyBorder="1" applyAlignment="1">
      <alignment horizontal="right" vertical="center" wrapText="1"/>
    </xf>
    <xf fontId="0" fillId="0" borderId="25" numFmtId="0" xfId="0" applyBorder="1"/>
    <xf fontId="3" fillId="4" borderId="26" numFmtId="3" xfId="0" applyNumberFormat="1" applyFont="1" applyFill="1" applyBorder="1" applyAlignment="1">
      <alignment horizontal="right" vertical="center" wrapText="1"/>
    </xf>
    <xf fontId="3" fillId="4" borderId="27" numFmtId="160" xfId="1" applyNumberFormat="1" applyFont="1" applyFill="1" applyBorder="1" applyAlignment="1">
      <alignment horizontal="right" vertical="center" wrapText="1"/>
    </xf>
    <xf fontId="3" fillId="5" borderId="28" numFmtId="3" xfId="0" applyNumberFormat="1" applyFont="1" applyFill="1" applyBorder="1" applyAlignment="1">
      <alignment horizontal="right" vertical="center" wrapText="1"/>
    </xf>
    <xf fontId="3" fillId="5" borderId="27" numFmtId="160" xfId="1" applyNumberFormat="1" applyFont="1" applyFill="1" applyBorder="1" applyAlignment="1">
      <alignment horizontal="right" vertical="center" wrapText="1"/>
    </xf>
    <xf fontId="3" fillId="4" borderId="28" numFmtId="3" xfId="0" applyNumberFormat="1" applyFont="1" applyFill="1" applyBorder="1" applyAlignment="1">
      <alignment horizontal="right" vertical="center" wrapText="1"/>
    </xf>
    <xf fontId="3" fillId="7" borderId="28" numFmtId="3" xfId="0" applyNumberFormat="1" applyFont="1" applyFill="1" applyBorder="1" applyAlignment="1">
      <alignment horizontal="right" vertical="center" wrapText="1"/>
    </xf>
    <xf fontId="3" fillId="7" borderId="27" numFmtId="160" xfId="1" applyNumberFormat="1" applyFont="1" applyFill="1" applyBorder="1" applyAlignment="1">
      <alignment horizontal="right" vertical="center" wrapText="1"/>
    </xf>
    <xf fontId="3" fillId="5" borderId="29" numFmtId="160" xfId="1" applyNumberFormat="1" applyFont="1" applyFill="1" applyBorder="1" applyAlignment="1">
      <alignment horizontal="right" vertical="center" wrapText="1"/>
    </xf>
    <xf fontId="3" fillId="5" borderId="28" numFmtId="3" xfId="0" applyNumberFormat="1" applyFont="1" applyFill="1" applyBorder="1" applyAlignment="1">
      <alignment horizontal="left" vertical="center" wrapText="1"/>
    </xf>
    <xf fontId="3" fillId="5" borderId="27" numFmtId="160" xfId="1" applyNumberFormat="1" applyFont="1" applyFill="1" applyBorder="1" applyAlignment="1">
      <alignment horizontal="left" vertical="center" wrapText="1"/>
    </xf>
    <xf fontId="3" fillId="7" borderId="28" numFmtId="3" xfId="0" applyNumberFormat="1" applyFont="1" applyFill="1" applyBorder="1" applyAlignment="1">
      <alignment horizontal="left" vertical="center" wrapText="1"/>
    </xf>
    <xf fontId="3" fillId="7" borderId="27" numFmtId="160" xfId="1" applyNumberFormat="1" applyFont="1" applyFill="1" applyBorder="1" applyAlignment="1">
      <alignment horizontal="left" vertical="center" wrapText="1"/>
    </xf>
    <xf fontId="4" fillId="0" borderId="35" numFmtId="0" xfId="0" applyFont="1" applyBorder="1" applyAlignment="1">
      <alignment wrapText="1"/>
    </xf>
    <xf fontId="5" fillId="4" borderId="16" numFmtId="160" xfId="1" applyNumberFormat="1" applyFont="1" applyFill="1" applyBorder="1" applyAlignment="1">
      <alignment horizontal="right" vertical="center" wrapText="1"/>
    </xf>
    <xf fontId="5" fillId="4" borderId="17" numFmtId="160" xfId="1" applyNumberFormat="1" applyFont="1" applyFill="1" applyBorder="1" applyAlignment="1">
      <alignment horizontal="right" vertical="center" wrapText="1"/>
    </xf>
    <xf fontId="5" fillId="5" borderId="18" numFmtId="160" xfId="1" applyNumberFormat="1" applyFont="1" applyFill="1" applyBorder="1" applyAlignment="1">
      <alignment horizontal="right" vertical="center" wrapText="1"/>
    </xf>
    <xf fontId="5" fillId="5" borderId="17" numFmtId="160" xfId="1" applyNumberFormat="1" applyFont="1" applyFill="1" applyBorder="1" applyAlignment="1">
      <alignment horizontal="right" vertical="center" wrapText="1"/>
    </xf>
    <xf fontId="5" fillId="6" borderId="18" numFmtId="160" xfId="1" applyNumberFormat="1" applyFont="1" applyFill="1" applyBorder="1" applyAlignment="1">
      <alignment horizontal="right" vertical="center" wrapText="1"/>
    </xf>
    <xf fontId="5" fillId="6" borderId="17" numFmtId="160" xfId="1" applyNumberFormat="1" applyFont="1" applyFill="1" applyBorder="1" applyAlignment="1">
      <alignment horizontal="right" vertical="center" wrapText="1"/>
    </xf>
    <xf fontId="5" fillId="8" borderId="18" numFmtId="160" xfId="1" applyNumberFormat="1" applyFont="1" applyFill="1" applyBorder="1" applyAlignment="1">
      <alignment horizontal="right" vertical="center" wrapText="1"/>
    </xf>
    <xf fontId="5" fillId="8" borderId="19" numFmtId="160" xfId="1" applyNumberFormat="1" applyFont="1" applyFill="1" applyBorder="1" applyAlignment="1">
      <alignment horizontal="right" vertical="center" wrapText="1"/>
    </xf>
    <xf fontId="5" fillId="8" borderId="18" numFmtId="160" xfId="1" applyNumberFormat="1" applyFont="1" applyFill="1" applyBorder="1" applyAlignment="1">
      <alignment horizontal="left" vertical="center" wrapText="1"/>
    </xf>
    <xf fontId="5" fillId="8" borderId="17" numFmtId="160" xfId="1" applyNumberFormat="1" applyFont="1" applyFill="1" applyBorder="1" applyAlignment="1">
      <alignment horizontal="left" vertical="center" wrapText="1"/>
    </xf>
    <xf fontId="5" fillId="7" borderId="18" numFmtId="160" xfId="1" applyNumberFormat="1" applyFont="1" applyFill="1" applyBorder="1" applyAlignment="1">
      <alignment horizontal="left" vertical="center" wrapText="1"/>
    </xf>
    <xf fontId="5" fillId="7" borderId="17" numFmtId="160" xfId="1" applyNumberFormat="1" applyFont="1" applyFill="1" applyBorder="1" applyAlignment="1">
      <alignment horizontal="left" vertical="center" wrapText="1"/>
    </xf>
    <xf fontId="5" fillId="8" borderId="17" numFmtId="160" xfId="1" applyNumberFormat="1" applyFont="1" applyFill="1" applyBorder="1" applyAlignment="1">
      <alignment horizontal="right" vertical="center" wrapText="1"/>
    </xf>
    <xf fontId="6" fillId="0" borderId="16" numFmtId="160" xfId="1" applyNumberFormat="1" applyFont="1" applyBorder="1" applyAlignment="1">
      <alignment vertical="center"/>
    </xf>
    <xf fontId="0" fillId="0" borderId="36" numFmtId="0" xfId="0" applyBorder="1"/>
    <xf fontId="3" fillId="7" borderId="12" numFmtId="3" xfId="0" applyNumberFormat="1" applyFont="1" applyFill="1" applyBorder="1" applyAlignment="1">
      <alignment horizontal="left" vertical="center" wrapText="1"/>
    </xf>
    <xf fontId="3" fillId="7" borderId="11" numFmtId="160" xfId="1" applyNumberFormat="1" applyFont="1" applyFill="1" applyBorder="1" applyAlignment="1">
      <alignment horizontal="left" vertical="center" wrapText="1"/>
    </xf>
    <xf fontId="4" fillId="0" borderId="1" numFmtId="0" xfId="0" applyFont="1" applyBorder="1" applyAlignment="1">
      <alignment wrapText="1"/>
    </xf>
    <xf fontId="1" fillId="6" borderId="25" numFmtId="0" xfId="0" applyFont="1" applyFill="1" applyBorder="1"/>
    <xf fontId="6" fillId="6" borderId="1" numFmtId="0" xfId="0" applyFont="1" applyFill="1" applyBorder="1" applyAlignment="1">
      <alignment wrapText="1"/>
    </xf>
    <xf fontId="0" fillId="4" borderId="0" numFmtId="0" xfId="0" applyFill="1"/>
    <xf fontId="1" fillId="0" borderId="0" numFmtId="161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pane activePane="bottomRight" state="frozen" topLeftCell="C3" xSplit="2" ySplit="2"/>
      <selection activeCell="A1" activeCellId="0" sqref="A1"/>
    </sheetView>
  </sheetViews>
  <sheetFormatPr defaultRowHeight="14.25"/>
  <cols>
    <col min="1" max="1" style="1" width="9.140625"/>
    <col customWidth="1" min="2" max="2" style="1" width="30.7109375"/>
    <col customWidth="1" min="3" max="32" style="1" width="14"/>
    <col min="33" max="16384" style="1" width="9.140625"/>
  </cols>
  <sheetData>
    <row r="1" s="2" customFormat="1" ht="36" customHeight="1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2" customFormat="1" ht="63" customHeight="1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9" t="s">
        <v>11</v>
      </c>
      <c r="L2" s="9" t="s">
        <v>12</v>
      </c>
      <c r="M2" s="11" t="s">
        <v>13</v>
      </c>
      <c r="N2" s="10" t="s">
        <v>14</v>
      </c>
      <c r="O2" s="9" t="s">
        <v>15</v>
      </c>
      <c r="P2" s="9" t="s">
        <v>16</v>
      </c>
      <c r="Q2" s="10" t="s">
        <v>17</v>
      </c>
      <c r="R2" s="10" t="s">
        <v>18</v>
      </c>
      <c r="S2" s="9" t="s">
        <v>19</v>
      </c>
      <c r="T2" s="9" t="s">
        <v>20</v>
      </c>
      <c r="U2" s="10" t="s">
        <v>21</v>
      </c>
      <c r="V2" s="10" t="s">
        <v>22</v>
      </c>
      <c r="W2" s="9" t="s">
        <v>23</v>
      </c>
      <c r="X2" s="9" t="s">
        <v>24</v>
      </c>
      <c r="Y2" s="10" t="s">
        <v>25</v>
      </c>
      <c r="Z2" s="10" t="s">
        <v>26</v>
      </c>
      <c r="AA2" s="9" t="s">
        <v>27</v>
      </c>
      <c r="AB2" s="9" t="s">
        <v>28</v>
      </c>
      <c r="AC2" s="10" t="s">
        <v>29</v>
      </c>
      <c r="AD2" s="10" t="s">
        <v>30</v>
      </c>
      <c r="AE2" s="12" t="s">
        <v>31</v>
      </c>
      <c r="AF2" s="13" t="s">
        <v>32</v>
      </c>
    </row>
    <row r="3">
      <c r="A3" s="14">
        <v>1</v>
      </c>
      <c r="B3" s="15" t="s">
        <v>33</v>
      </c>
      <c r="C3" s="16">
        <v>15300.2416740348</v>
      </c>
      <c r="D3" s="17">
        <f>C3/C$49</f>
        <v>0.15513392857142888</v>
      </c>
      <c r="E3" s="18">
        <v>11887.957559681699</v>
      </c>
      <c r="F3" s="19">
        <f>E3/E$49</f>
        <v>0.17880794701986763</v>
      </c>
      <c r="G3" s="20">
        <v>8695.8208075449602</v>
      </c>
      <c r="H3" s="17">
        <f>G3/G$49</f>
        <v>0.16356107660455493</v>
      </c>
      <c r="I3" s="18">
        <v>9576.4102564102704</v>
      </c>
      <c r="J3" s="19">
        <f>I3/I$49</f>
        <v>0.22193877551020444</v>
      </c>
      <c r="K3" s="21">
        <v>4292.8735632183898</v>
      </c>
      <c r="L3" s="22">
        <f>K3/K$49</f>
        <v>0.14828897338403002</v>
      </c>
      <c r="M3" s="23">
        <v>3522.3577954612401</v>
      </c>
      <c r="N3" s="24">
        <f>M3/M$49</f>
        <v>0.16666666666666655</v>
      </c>
      <c r="O3" s="21">
        <v>3962.6525198938998</v>
      </c>
      <c r="P3" s="22">
        <f>O3/O$49</f>
        <v>0.20111731843575409</v>
      </c>
      <c r="Q3" s="23">
        <v>2641.7683465959299</v>
      </c>
      <c r="R3" s="19">
        <f>Q3/Q$49</f>
        <v>0.2399999999999998</v>
      </c>
      <c r="S3" s="21">
        <v>1210.8104921898</v>
      </c>
      <c r="T3" s="22">
        <f>S3/S$49</f>
        <v>0.13414634146341442</v>
      </c>
      <c r="U3" s="18">
        <v>1100.7368110816401</v>
      </c>
      <c r="V3" s="19">
        <f>U3/U$49</f>
        <v>0.13333333333333341</v>
      </c>
      <c r="W3" s="25">
        <v>770.51576775714705</v>
      </c>
      <c r="X3" s="22">
        <f>W3/W$49</f>
        <v>0.16666666666666666</v>
      </c>
      <c r="Y3" s="23">
        <v>440.29472443265502</v>
      </c>
      <c r="Z3" s="19">
        <f>Y3/Y$49</f>
        <v>0.097560975609755865</v>
      </c>
      <c r="AA3" s="20">
        <v>220.14736221632799</v>
      </c>
      <c r="AB3" s="17">
        <f>AA3/AA$49</f>
        <v>0.08695652173913046</v>
      </c>
      <c r="AC3" s="23">
        <v>770.51576775714705</v>
      </c>
      <c r="AD3" s="19">
        <f>AC3/AC$49</f>
        <v>0.33333333333333304</v>
      </c>
      <c r="AE3" s="26">
        <f>SUM(C3,AC3,E3,Y3,W3,Q3,AA3,K3,I3,S3,U3,O3,G3, M3)</f>
        <v>64393.103448275906</v>
      </c>
      <c r="AF3" s="27">
        <f>AE3/AE$49</f>
        <v>0.1724137931034484</v>
      </c>
    </row>
    <row r="4" ht="27">
      <c r="A4" s="14">
        <v>2</v>
      </c>
      <c r="B4" s="28" t="s">
        <v>34</v>
      </c>
      <c r="C4" s="29">
        <f>C3/$AE3</f>
        <v>0.23760683760683779</v>
      </c>
      <c r="D4" s="30"/>
      <c r="E4" s="31">
        <f>E3/$AE3</f>
        <v>0.18461538461538451</v>
      </c>
      <c r="F4" s="32"/>
      <c r="G4" s="33">
        <f>G3/$AE3</f>
        <v>0.13504273504273517</v>
      </c>
      <c r="H4" s="30"/>
      <c r="I4" s="31">
        <f>I3/$AE3</f>
        <v>0.14871794871794883</v>
      </c>
      <c r="J4" s="32"/>
      <c r="K4" s="34">
        <f>K3/$AE3</f>
        <v>0.06666666666666661</v>
      </c>
      <c r="L4" s="35"/>
      <c r="M4" s="36">
        <f>M3/$AE3</f>
        <v>0.054700854700854611</v>
      </c>
      <c r="N4" s="37"/>
      <c r="O4" s="34">
        <f>O3/$AE3</f>
        <v>0.061538461538461507</v>
      </c>
      <c r="P4" s="35"/>
      <c r="Q4" s="36">
        <f>Q3/$AE3</f>
        <v>0.041025641025640949</v>
      </c>
      <c r="R4" s="38"/>
      <c r="S4" s="34">
        <f>S3/$AE3</f>
        <v>0.01880341880341875</v>
      </c>
      <c r="T4" s="35"/>
      <c r="U4" s="31">
        <f>U3/$AE3</f>
        <v>0.017094017094017106</v>
      </c>
      <c r="V4" s="32"/>
      <c r="W4" s="39">
        <f>W3/$AE3</f>
        <v>0.011965811965811958</v>
      </c>
      <c r="X4" s="40"/>
      <c r="Y4" s="36">
        <f>Y3/$AE3</f>
        <v>0.0068376068376068263</v>
      </c>
      <c r="Z4" s="38"/>
      <c r="AA4" s="33">
        <f>AA3/$AE3</f>
        <v>0.0034188034188034205</v>
      </c>
      <c r="AB4" s="30"/>
      <c r="AC4" s="36">
        <f>AC3/$AE3</f>
        <v>0.011965811965811958</v>
      </c>
      <c r="AD4" s="38"/>
      <c r="AE4" s="41">
        <f>SUM(C4,AC4,E4,Y4,W4, Q4, AA4,K4,I4,S4,U4,O4,G4,M4)</f>
        <v>1</v>
      </c>
      <c r="AF4" s="27"/>
    </row>
    <row r="5">
      <c r="A5" s="42">
        <v>3</v>
      </c>
      <c r="B5" s="43" t="s">
        <v>35</v>
      </c>
      <c r="C5" s="44">
        <v>6714.4945475980003</v>
      </c>
      <c r="D5" s="45">
        <f t="shared" ref="D5:D9" si="0">C5/C$49</f>
        <v>0.06808035714285722</v>
      </c>
      <c r="E5" s="46">
        <v>4953.3156498673698</v>
      </c>
      <c r="F5" s="47">
        <f t="shared" ref="F5:F9" si="1">E5/E$49</f>
        <v>0.074503311258278096</v>
      </c>
      <c r="G5" s="48">
        <v>3082.06307102859</v>
      </c>
      <c r="H5" s="45">
        <f>G5/G$49</f>
        <v>0.057971014492753582</v>
      </c>
      <c r="I5" s="46">
        <v>3522.3577954612401</v>
      </c>
      <c r="J5" s="47">
        <f>I5/I$49</f>
        <v>0.081632653061224414</v>
      </c>
      <c r="K5" s="49">
        <v>1761.1788977306201</v>
      </c>
      <c r="L5" s="50">
        <f>K5/K$49</f>
        <v>0.060836501901140476</v>
      </c>
      <c r="M5" s="51">
        <v>1761.1788977306201</v>
      </c>
      <c r="N5" s="52">
        <f>M5/M$49</f>
        <v>0.083333333333333273</v>
      </c>
      <c r="O5" s="49">
        <v>1320.8841732979699</v>
      </c>
      <c r="P5" s="50">
        <f>O5/O$49</f>
        <v>0.067039106145251534</v>
      </c>
      <c r="Q5" s="51">
        <v>220.14736221632799</v>
      </c>
      <c r="R5" s="47">
        <f>Q5/Q$49</f>
        <v>0.020000000000000028</v>
      </c>
      <c r="S5" s="49">
        <v>220.14736221632799</v>
      </c>
      <c r="T5" s="50">
        <f>S5/S$49</f>
        <v>0.024390243902439063</v>
      </c>
      <c r="U5" s="46">
        <v>880.58944886531106</v>
      </c>
      <c r="V5" s="47">
        <f>U5/U$49</f>
        <v>0.1066666666666666</v>
      </c>
      <c r="W5" s="53">
        <v>110.073681108164</v>
      </c>
      <c r="X5" s="50">
        <f t="shared" ref="X5:X9" si="2">W5/W$49</f>
        <v>0.023809523809523836</v>
      </c>
      <c r="Y5" s="51">
        <v>110.073681108164</v>
      </c>
      <c r="Z5" s="47">
        <f>Y5/Y$49</f>
        <v>0.024390243902439018</v>
      </c>
      <c r="AA5" s="48">
        <v>110.073681108164</v>
      </c>
      <c r="AB5" s="45">
        <f t="shared" ref="AB5:AB9" si="3">AA5/AA$49</f>
        <v>0.04347826086956523</v>
      </c>
      <c r="AC5" s="54" t="s">
        <v>36</v>
      </c>
      <c r="AD5" s="54" t="s">
        <v>36</v>
      </c>
      <c r="AE5" s="55">
        <f>SUM(C5,AC5,E5,Y5,W5,Q5,AA5,K5,I5,S5,U5,O5,G5, M5)</f>
        <v>24766.578249336872</v>
      </c>
      <c r="AF5" s="56">
        <f t="shared" ref="AF5:AF9" si="4">AE5/AE$49</f>
        <v>0.066312997347480113</v>
      </c>
    </row>
    <row r="6" ht="27">
      <c r="A6" s="42">
        <v>4</v>
      </c>
      <c r="B6" s="57" t="s">
        <v>37</v>
      </c>
      <c r="C6" s="29">
        <f>C5/$AE5</f>
        <v>0.27111111111111125</v>
      </c>
      <c r="D6" s="30"/>
      <c r="E6" s="31">
        <f>E5/$AE5</f>
        <v>0.19999999999999982</v>
      </c>
      <c r="F6" s="32"/>
      <c r="G6" s="33">
        <f>G5/$AE5</f>
        <v>0.12444444444444451</v>
      </c>
      <c r="H6" s="30"/>
      <c r="I6" s="31">
        <f>I5/$AE5</f>
        <v>0.14222222222222206</v>
      </c>
      <c r="J6" s="32"/>
      <c r="K6" s="34">
        <f>K5/$AE5</f>
        <v>0.071111111111111028</v>
      </c>
      <c r="L6" s="35"/>
      <c r="M6" s="36">
        <f>M5/$AE5</f>
        <v>0.071111111111111028</v>
      </c>
      <c r="N6" s="37"/>
      <c r="O6" s="34">
        <f>O5/$AE5</f>
        <v>0.053333333333333476</v>
      </c>
      <c r="P6" s="35"/>
      <c r="Q6" s="36">
        <f>Q5/$AE5</f>
        <v>0.0088888888888888993</v>
      </c>
      <c r="R6" s="38"/>
      <c r="S6" s="34">
        <f>S5/$AE5</f>
        <v>0.0088888888888888993</v>
      </c>
      <c r="T6" s="35"/>
      <c r="U6" s="31">
        <f>U5/$AE5</f>
        <v>0.035555555555555556</v>
      </c>
      <c r="V6" s="32"/>
      <c r="W6" s="39">
        <f>W5/$AE5</f>
        <v>0.0044444444444444496</v>
      </c>
      <c r="X6" s="40"/>
      <c r="Y6" s="36">
        <f>Y5/$AE5</f>
        <v>0.0044444444444444496</v>
      </c>
      <c r="Z6" s="38"/>
      <c r="AA6" s="33">
        <f>AA5/$AE5</f>
        <v>0.0044444444444444496</v>
      </c>
      <c r="AB6" s="30"/>
      <c r="AC6" s="54" t="s">
        <v>36</v>
      </c>
      <c r="AD6" s="38"/>
      <c r="AE6" s="41">
        <f>SUM(C6,AC6,E6,Y6,W6, Q6, AA6,K6,I6,S6,U6,O6,G6,M6)</f>
        <v>0.99999999999999989</v>
      </c>
      <c r="AF6" s="56"/>
    </row>
    <row r="7">
      <c r="A7" s="14">
        <v>5</v>
      </c>
      <c r="B7" s="43" t="s">
        <v>38</v>
      </c>
      <c r="C7" s="44">
        <v>4072.72620100206</v>
      </c>
      <c r="D7" s="45">
        <f t="shared" si="0"/>
        <v>0.041294642857142842</v>
      </c>
      <c r="E7" s="46">
        <v>1541.03153551429</v>
      </c>
      <c r="F7" s="47">
        <f t="shared" si="1"/>
        <v>0.023178807947019812</v>
      </c>
      <c r="G7" s="48">
        <v>2421.6209843796</v>
      </c>
      <c r="H7" s="45">
        <f>G7/G$49</f>
        <v>0.045548654244306264</v>
      </c>
      <c r="I7" s="46">
        <v>2091.39994105511</v>
      </c>
      <c r="J7" s="47">
        <f>I7/I$49</f>
        <v>0.04846938775510197</v>
      </c>
      <c r="K7" s="49">
        <v>1651.1052166224599</v>
      </c>
      <c r="L7" s="50">
        <f>K7/K$49</f>
        <v>0.057034220532319317</v>
      </c>
      <c r="M7" s="51">
        <v>440.29472443265502</v>
      </c>
      <c r="N7" s="52">
        <f>M7/M$49</f>
        <v>0.020833333333333318</v>
      </c>
      <c r="O7" s="49">
        <v>1430.9578544061301</v>
      </c>
      <c r="P7" s="50">
        <f>O7/O$49</f>
        <v>0.072625698324022284</v>
      </c>
      <c r="Q7" s="51">
        <v>440.29472443265502</v>
      </c>
      <c r="R7" s="47">
        <f>Q7/Q$49</f>
        <v>0.039999999999999973</v>
      </c>
      <c r="S7" s="49">
        <v>660.44208664898304</v>
      </c>
      <c r="T7" s="50">
        <f>S7/S$49</f>
        <v>0.073170731707317083</v>
      </c>
      <c r="U7" s="46">
        <v>110.073681108164</v>
      </c>
      <c r="V7" s="47">
        <f>U7/U$49</f>
        <v>0.013333333333333339</v>
      </c>
      <c r="W7" s="53">
        <v>110.073681108164</v>
      </c>
      <c r="X7" s="50">
        <f t="shared" si="2"/>
        <v>0.023809523809523836</v>
      </c>
      <c r="Y7" s="51">
        <v>110.073681108164</v>
      </c>
      <c r="Z7" s="47">
        <f>Y7/Y$49</f>
        <v>0.024390243902439018</v>
      </c>
      <c r="AA7" s="48">
        <v>110.073681108164</v>
      </c>
      <c r="AB7" s="45">
        <f t="shared" si="3"/>
        <v>0.04347826086956523</v>
      </c>
      <c r="AC7" s="51">
        <v>220.14736221632799</v>
      </c>
      <c r="AD7" s="47">
        <f>AC7/AC$49</f>
        <v>0.095238095238095274</v>
      </c>
      <c r="AE7" s="55">
        <f>SUM(C7,AC7,E7,Y7,W7,Q7,AA7,K7,I7,S7,U7,O7,G7, M7)</f>
        <v>15410.31535514293</v>
      </c>
      <c r="AF7" s="56">
        <f t="shared" si="4"/>
        <v>0.041261420571765371</v>
      </c>
    </row>
    <row r="8" ht="27">
      <c r="A8" s="42">
        <v>6</v>
      </c>
      <c r="B8" s="57" t="s">
        <v>39</v>
      </c>
      <c r="C8" s="29">
        <f>C7/$AE7</f>
        <v>0.26428571428571429</v>
      </c>
      <c r="D8" s="30"/>
      <c r="E8" s="31">
        <f>E7/$AE7</f>
        <v>0.099999999999999811</v>
      </c>
      <c r="F8" s="32"/>
      <c r="G8" s="33">
        <f>G7/$AE7</f>
        <v>0.15714285714285695</v>
      </c>
      <c r="H8" s="30"/>
      <c r="I8" s="31">
        <f>I7/$AE7</f>
        <v>0.13571428571428559</v>
      </c>
      <c r="J8" s="32"/>
      <c r="K8" s="34">
        <f>K7/$AE7</f>
        <v>0.10714285714285735</v>
      </c>
      <c r="L8" s="35"/>
      <c r="M8" s="36">
        <f>M7/$AE7</f>
        <v>0.028571428571428564</v>
      </c>
      <c r="N8" s="37"/>
      <c r="O8" s="34">
        <f>O7/$AE7</f>
        <v>0.092857142857142916</v>
      </c>
      <c r="P8" s="35"/>
      <c r="Q8" s="36">
        <f>Q7/$AE7</f>
        <v>0.028571428571428564</v>
      </c>
      <c r="R8" s="38"/>
      <c r="S8" s="34">
        <f>S7/$AE7</f>
        <v>0.042857142857142878</v>
      </c>
      <c r="T8" s="35"/>
      <c r="U8" s="31">
        <f>U7/$AE7</f>
        <v>0.0071428571428571565</v>
      </c>
      <c r="V8" s="32"/>
      <c r="W8" s="39">
        <f>W7/$AE7</f>
        <v>0.0071428571428571565</v>
      </c>
      <c r="X8" s="40"/>
      <c r="Y8" s="36">
        <f>Y7/$AE7</f>
        <v>0.0071428571428571565</v>
      </c>
      <c r="Z8" s="38"/>
      <c r="AA8" s="33">
        <f>AA7/$AE7</f>
        <v>0.0071428571428571565</v>
      </c>
      <c r="AB8" s="30"/>
      <c r="AC8" s="36">
        <f>AC7/$AE7</f>
        <v>0.014285714285714313</v>
      </c>
      <c r="AD8" s="38"/>
      <c r="AE8" s="41">
        <f>SUM(C8,AC8,E8,Y8,W8, Q8, AA8,K8,I8,S8,U8,O8,G8,M8)</f>
        <v>0.99999999999999978</v>
      </c>
      <c r="AF8" s="56"/>
    </row>
    <row r="9">
      <c r="A9" s="42">
        <v>7</v>
      </c>
      <c r="B9" s="43" t="s">
        <v>40</v>
      </c>
      <c r="C9" s="44">
        <v>5063.3893309755404</v>
      </c>
      <c r="D9" s="45">
        <f t="shared" si="0"/>
        <v>0.051339285714285761</v>
      </c>
      <c r="E9" s="46">
        <v>1100.7368110816401</v>
      </c>
      <c r="F9" s="47">
        <f t="shared" si="1"/>
        <v>0.016556291390728502</v>
      </c>
      <c r="G9" s="48">
        <v>3302.2104332449098</v>
      </c>
      <c r="H9" s="45">
        <f>G9/G$49</f>
        <v>0.06211180124223583</v>
      </c>
      <c r="I9" s="46">
        <v>880.58944886531106</v>
      </c>
      <c r="J9" s="47">
        <f>I9/I$49</f>
        <v>0.020408163265306128</v>
      </c>
      <c r="K9" s="49">
        <v>110.073681108164</v>
      </c>
      <c r="L9" s="50">
        <f>K9/K$49</f>
        <v>0.003802281368821288</v>
      </c>
      <c r="M9" s="51">
        <v>550.36840554081903</v>
      </c>
      <c r="N9" s="52">
        <f>M9/M$49</f>
        <v>0.026041666666666657</v>
      </c>
      <c r="O9" s="49">
        <v>220.14736221632799</v>
      </c>
      <c r="P9" s="50">
        <f>O9/O$49</f>
        <v>0.011173184357541905</v>
      </c>
      <c r="Q9" s="51">
        <v>440.29472443265502</v>
      </c>
      <c r="R9" s="47">
        <f>Q9/Q$49</f>
        <v>0.039999999999999973</v>
      </c>
      <c r="S9" s="58" t="s">
        <v>36</v>
      </c>
      <c r="T9" s="59" t="s">
        <v>36</v>
      </c>
      <c r="U9" s="60" t="s">
        <v>36</v>
      </c>
      <c r="V9" s="60" t="s">
        <v>36</v>
      </c>
      <c r="W9" s="53">
        <v>880.58944886531106</v>
      </c>
      <c r="X9" s="50">
        <f t="shared" si="2"/>
        <v>0.19047619047619049</v>
      </c>
      <c r="Y9" s="51">
        <v>330.22104332449197</v>
      </c>
      <c r="Z9" s="47">
        <f>Y9/Y$49</f>
        <v>0.073170731707317055</v>
      </c>
      <c r="AA9" s="48">
        <v>110.073681108164</v>
      </c>
      <c r="AB9" s="45">
        <f t="shared" si="3"/>
        <v>0.04347826086956523</v>
      </c>
      <c r="AC9" s="51">
        <v>110.073681108164</v>
      </c>
      <c r="AD9" s="47">
        <f>AC9/AC$49</f>
        <v>0.047619047619047637</v>
      </c>
      <c r="AE9" s="55">
        <f>SUM(C9,AC9,E9,Y9,W9,Q9,AA9,K9,I9,S9,U9,O9,G9, M9)</f>
        <v>13098.768051871499</v>
      </c>
      <c r="AF9" s="56">
        <f t="shared" si="4"/>
        <v>0.035072207486000588</v>
      </c>
    </row>
    <row r="10" ht="27">
      <c r="A10" s="14">
        <v>8</v>
      </c>
      <c r="B10" s="57" t="s">
        <v>41</v>
      </c>
      <c r="C10" s="29">
        <f>C9/$AE9</f>
        <v>0.38655462184873973</v>
      </c>
      <c r="D10" s="30"/>
      <c r="E10" s="31">
        <f>E9/$AE9</f>
        <v>0.084033613445378269</v>
      </c>
      <c r="F10" s="32"/>
      <c r="G10" s="33">
        <f>G9/$AE9</f>
        <v>0.252100840336134</v>
      </c>
      <c r="H10" s="30"/>
      <c r="I10" s="31">
        <f>I9/$AE9</f>
        <v>0.067226890756302532</v>
      </c>
      <c r="J10" s="32"/>
      <c r="K10" s="34">
        <f>K9/$AE9</f>
        <v>0.0084033613445378252</v>
      </c>
      <c r="L10" s="35"/>
      <c r="M10" s="36">
        <f>M9/$AE9</f>
        <v>0.042016806722689058</v>
      </c>
      <c r="N10" s="37"/>
      <c r="O10" s="34">
        <f>O9/$AE9</f>
        <v>0.01680672268907565</v>
      </c>
      <c r="P10" s="35"/>
      <c r="Q10" s="36">
        <f>Q9/$AE9</f>
        <v>0.033613445378151231</v>
      </c>
      <c r="R10" s="38"/>
      <c r="S10" s="61" t="s">
        <v>36</v>
      </c>
      <c r="T10" s="62"/>
      <c r="U10" s="60" t="s">
        <v>36</v>
      </c>
      <c r="V10" s="63"/>
      <c r="W10" s="39">
        <f>W9/$AE9</f>
        <v>0.067226890756302532</v>
      </c>
      <c r="X10" s="40"/>
      <c r="Y10" s="36">
        <f>Y9/$AE9</f>
        <v>0.025210084033613477</v>
      </c>
      <c r="Z10" s="38"/>
      <c r="AA10" s="33">
        <f>AA9/$AE9</f>
        <v>0.0084033613445378252</v>
      </c>
      <c r="AB10" s="30"/>
      <c r="AC10" s="36">
        <f>AC9/$AE9</f>
        <v>0.0084033613445378252</v>
      </c>
      <c r="AD10" s="38"/>
      <c r="AE10" s="41">
        <f>SUM(C10,AC10,E10,Y10,W10, Q10, AA10,K10,I10,S10,U10,O10,G10,M10)</f>
        <v>0.99999999999999989</v>
      </c>
      <c r="AF10" s="56"/>
    </row>
    <row r="11">
      <c r="A11" s="42">
        <v>9</v>
      </c>
      <c r="B11" s="43" t="s">
        <v>42</v>
      </c>
      <c r="C11" s="44">
        <v>4513.0209254347201</v>
      </c>
      <c r="D11" s="45">
        <f>C11/C$49</f>
        <v>0.04575892857142861</v>
      </c>
      <c r="E11" s="46">
        <v>3082.06307102859</v>
      </c>
      <c r="F11" s="47">
        <f>E11/E$49</f>
        <v>0.046357615894039771</v>
      </c>
      <c r="G11" s="48">
        <v>770.51576775714705</v>
      </c>
      <c r="H11" s="45">
        <f>G11/G$49</f>
        <v>0.014492753623188387</v>
      </c>
      <c r="I11" s="46">
        <v>1210.8104921898</v>
      </c>
      <c r="J11" s="47">
        <f>I11/I$49</f>
        <v>0.028061224489795866</v>
      </c>
      <c r="K11" s="49">
        <v>440.29472443265502</v>
      </c>
      <c r="L11" s="50">
        <f>K11/K$49</f>
        <v>0.015209125475285119</v>
      </c>
      <c r="M11" s="51">
        <v>440.29472443265502</v>
      </c>
      <c r="N11" s="52">
        <f>M11/M$49</f>
        <v>0.020833333333333318</v>
      </c>
      <c r="O11" s="49">
        <v>550.36840554081903</v>
      </c>
      <c r="P11" s="22">
        <f>O11/O$49</f>
        <v>0.027932960893854712</v>
      </c>
      <c r="Q11" s="51">
        <v>110.073681108164</v>
      </c>
      <c r="R11" s="47">
        <f>Q11/Q$49</f>
        <v>0.010000000000000014</v>
      </c>
      <c r="S11" s="58" t="s">
        <v>36</v>
      </c>
      <c r="T11" s="59" t="s">
        <v>36</v>
      </c>
      <c r="U11" s="46">
        <v>110.073681108164</v>
      </c>
      <c r="V11" s="47">
        <f>U11/U$49</f>
        <v>0.013333333333333339</v>
      </c>
      <c r="W11" s="53">
        <v>440.29472443265502</v>
      </c>
      <c r="X11" s="50">
        <f>W11/W$49</f>
        <v>0.095238095238095136</v>
      </c>
      <c r="Y11" s="51">
        <v>330.22104332449197</v>
      </c>
      <c r="Z11" s="47">
        <f>Y11/Y$49</f>
        <v>0.073170731707317055</v>
      </c>
      <c r="AA11" s="48">
        <v>220.14736221632799</v>
      </c>
      <c r="AB11" s="45">
        <f>AA11/AA$49</f>
        <v>0.08695652173913046</v>
      </c>
      <c r="AC11" s="51">
        <v>110.073681108164</v>
      </c>
      <c r="AD11" s="47">
        <f>AC11/AC$49</f>
        <v>0.047619047619047637</v>
      </c>
      <c r="AE11" s="55">
        <f>SUM(C11,AC11,E11,Y11,W11,Q11,AA11,K11,I11,S11,U11,O11,G11, M11)</f>
        <v>12328.252284114355</v>
      </c>
      <c r="AF11" s="56">
        <f>AE11/AE$49</f>
        <v>0.033009136457412325</v>
      </c>
    </row>
    <row r="12" ht="27">
      <c r="A12" s="42">
        <v>10</v>
      </c>
      <c r="B12" s="57" t="s">
        <v>43</v>
      </c>
      <c r="C12" s="29">
        <f>C11/$AE11</f>
        <v>0.36607142857142866</v>
      </c>
      <c r="D12" s="30"/>
      <c r="E12" s="31">
        <f>E11/$AE11</f>
        <v>0.25000000000000011</v>
      </c>
      <c r="F12" s="32"/>
      <c r="G12" s="33">
        <f>G11/$AE11</f>
        <v>0.062499999999999993</v>
      </c>
      <c r="H12" s="30"/>
      <c r="I12" s="31">
        <f>I11/$AE11</f>
        <v>0.098214285714285504</v>
      </c>
      <c r="J12" s="32"/>
      <c r="K12" s="34">
        <f>K11/$AE11</f>
        <v>0.035714285714285671</v>
      </c>
      <c r="L12" s="35"/>
      <c r="M12" s="36">
        <f>M11/$AE11</f>
        <v>0.035714285714285671</v>
      </c>
      <c r="N12" s="37"/>
      <c r="O12" s="34">
        <f>O11/$AE11</f>
        <v>0.044642857142857109</v>
      </c>
      <c r="P12" s="35"/>
      <c r="Q12" s="36">
        <f>Q11/$AE11</f>
        <v>0.0089285714285714385</v>
      </c>
      <c r="R12" s="38"/>
      <c r="S12" s="61" t="s">
        <v>36</v>
      </c>
      <c r="T12" s="62"/>
      <c r="U12" s="31">
        <f>U11/$AE11</f>
        <v>0.0089285714285714385</v>
      </c>
      <c r="V12" s="32"/>
      <c r="W12" s="39">
        <f>W11/$AE11</f>
        <v>0.035714285714285671</v>
      </c>
      <c r="X12" s="40"/>
      <c r="Y12" s="36">
        <f>Y11/$AE11</f>
        <v>0.026785714285714312</v>
      </c>
      <c r="Z12" s="38"/>
      <c r="AA12" s="33">
        <f>AA11/$AE11</f>
        <v>0.017857142857142877</v>
      </c>
      <c r="AB12" s="30"/>
      <c r="AC12" s="36">
        <f>AC11/$AE11</f>
        <v>0.0089285714285714385</v>
      </c>
      <c r="AD12" s="38"/>
      <c r="AE12" s="41">
        <f>SUM(C12,AC12,E12,Y12,W12, Q12, AA12,K12,I12,S12,U12,O12,G12,M12)</f>
        <v>0.99999999999999989</v>
      </c>
      <c r="AF12" s="56"/>
    </row>
    <row r="13">
      <c r="A13" s="14">
        <v>11</v>
      </c>
      <c r="B13" s="43" t="s">
        <v>44</v>
      </c>
      <c r="C13" s="44">
        <v>2971.9893899204199</v>
      </c>
      <c r="D13" s="45">
        <f t="shared" ref="D13:D25" si="5">C13/C$49</f>
        <v>0.030133928571428541</v>
      </c>
      <c r="E13" s="46">
        <v>1541.03153551429</v>
      </c>
      <c r="F13" s="47">
        <f t="shared" ref="F13:F25" si="6">E13/E$49</f>
        <v>0.023178807947019812</v>
      </c>
      <c r="G13" s="48">
        <v>990.66312997347495</v>
      </c>
      <c r="H13" s="45">
        <f>G13/G$49</f>
        <v>0.018633540372670787</v>
      </c>
      <c r="I13" s="46">
        <v>1320.8841732979699</v>
      </c>
      <c r="J13" s="47">
        <f>I13/I$49</f>
        <v>0.03061224489795927</v>
      </c>
      <c r="K13" s="49">
        <v>550.36840554081903</v>
      </c>
      <c r="L13" s="50">
        <f>K13/K$49</f>
        <v>0.019011406844106408</v>
      </c>
      <c r="M13" s="51">
        <v>110.073681108164</v>
      </c>
      <c r="N13" s="52">
        <f>M13/M$49</f>
        <v>0.0052083333333333409</v>
      </c>
      <c r="O13" s="49">
        <v>330.22104332449197</v>
      </c>
      <c r="P13" s="50">
        <f>O13/O$49</f>
        <v>0.016759776536312856</v>
      </c>
      <c r="Q13" s="51">
        <v>330.22104332449197</v>
      </c>
      <c r="R13" s="47">
        <f>Q13/Q$49</f>
        <v>0.030000000000000041</v>
      </c>
      <c r="S13" s="49">
        <v>110.073681108164</v>
      </c>
      <c r="T13" s="50">
        <f>S13/S$49</f>
        <v>0.012195121951219532</v>
      </c>
      <c r="U13" s="46">
        <v>220.14736221632799</v>
      </c>
      <c r="V13" s="47">
        <f>U13/U$49</f>
        <v>0.026666666666666679</v>
      </c>
      <c r="W13" s="53">
        <v>110.073681108164</v>
      </c>
      <c r="X13" s="50">
        <f t="shared" ref="X13:X21" si="7">W13/W$49</f>
        <v>0.023809523809523836</v>
      </c>
      <c r="Y13" s="51">
        <v>220.14736221632799</v>
      </c>
      <c r="Z13" s="47">
        <f>Y13/Y$49</f>
        <v>0.048780487804878037</v>
      </c>
      <c r="AA13" s="64" t="s">
        <v>36</v>
      </c>
      <c r="AB13" s="64" t="s">
        <v>36</v>
      </c>
      <c r="AC13" s="51">
        <v>110.073681108164</v>
      </c>
      <c r="AD13" s="47">
        <f>AC13/AC$49</f>
        <v>0.047619047619047637</v>
      </c>
      <c r="AE13" s="55">
        <f>SUM(C13,AC13,E13,Y13,W13,Q13,AA13,K13,I13,S13,U13,O13,G13, M13)</f>
        <v>8915.9681697612687</v>
      </c>
      <c r="AF13" s="56">
        <f t="shared" ref="AF13:AF25" si="8">AE13/AE$49</f>
        <v>0.023872679045092826</v>
      </c>
    </row>
    <row r="14" ht="27">
      <c r="A14" s="42">
        <v>12</v>
      </c>
      <c r="B14" s="57" t="s">
        <v>45</v>
      </c>
      <c r="C14" s="29">
        <f>C13/$AE13</f>
        <v>0.33333333333333298</v>
      </c>
      <c r="D14" s="30"/>
      <c r="E14" s="31">
        <f>E13/$AE13</f>
        <v>0.17283950617283914</v>
      </c>
      <c r="F14" s="32"/>
      <c r="G14" s="33">
        <f>G13/$AE13</f>
        <v>0.11111111111111119</v>
      </c>
      <c r="H14" s="30"/>
      <c r="I14" s="31">
        <f>I13/$AE13</f>
        <v>0.14814814814814861</v>
      </c>
      <c r="J14" s="32"/>
      <c r="K14" s="34">
        <f>K13/$AE13</f>
        <v>0.061728395061728392</v>
      </c>
      <c r="L14" s="35"/>
      <c r="M14" s="36">
        <f>M13/$AE13</f>
        <v>0.012345679012345699</v>
      </c>
      <c r="N14" s="37"/>
      <c r="O14" s="34">
        <f>O13/$AE13</f>
        <v>0.037037037037037097</v>
      </c>
      <c r="P14" s="35"/>
      <c r="Q14" s="36">
        <f>Q13/$AE13</f>
        <v>0.037037037037037097</v>
      </c>
      <c r="R14" s="38"/>
      <c r="S14" s="34">
        <f>S13/$AE13</f>
        <v>0.012345679012345699</v>
      </c>
      <c r="T14" s="35"/>
      <c r="U14" s="31">
        <f>U13/$AE13</f>
        <v>0.024691358024691398</v>
      </c>
      <c r="V14" s="32"/>
      <c r="W14" s="39">
        <f>W13/$AE13</f>
        <v>0.012345679012345699</v>
      </c>
      <c r="X14" s="40"/>
      <c r="Y14" s="36">
        <f>Y13/$AE13</f>
        <v>0.024691358024691398</v>
      </c>
      <c r="Z14" s="38"/>
      <c r="AA14" s="64" t="s">
        <v>36</v>
      </c>
      <c r="AB14" s="65"/>
      <c r="AC14" s="36">
        <f>AC13/$AE13</f>
        <v>0.012345679012345699</v>
      </c>
      <c r="AD14" s="38"/>
      <c r="AE14" s="41">
        <f>SUM(C14,AC14,E14,Y14,W14, Q14, AA14,K14,I14,S14,U14,O14,G14,M14)</f>
        <v>1</v>
      </c>
      <c r="AF14" s="56"/>
    </row>
    <row r="15">
      <c r="A15" s="42">
        <v>13</v>
      </c>
      <c r="B15" s="43" t="s">
        <v>46</v>
      </c>
      <c r="C15" s="44">
        <v>1871.25257883879</v>
      </c>
      <c r="D15" s="45">
        <f t="shared" si="5"/>
        <v>0.018973214285714336</v>
      </c>
      <c r="E15" s="46">
        <v>1981.3262599469499</v>
      </c>
      <c r="F15" s="47">
        <f t="shared" si="6"/>
        <v>0.029801324503311272</v>
      </c>
      <c r="G15" s="48">
        <v>1541.03153551429</v>
      </c>
      <c r="H15" s="45">
        <f>G15/G$49</f>
        <v>0.028985507246376697</v>
      </c>
      <c r="I15" s="46">
        <v>880.58944886531106</v>
      </c>
      <c r="J15" s="47">
        <f>I15/I$49</f>
        <v>0.020408163265306128</v>
      </c>
      <c r="K15" s="49">
        <v>550.36840554081903</v>
      </c>
      <c r="L15" s="50">
        <f>K15/K$49</f>
        <v>0.019011406844106408</v>
      </c>
      <c r="M15" s="51">
        <v>440.29472443265502</v>
      </c>
      <c r="N15" s="52">
        <f>M15/M$49</f>
        <v>0.020833333333333318</v>
      </c>
      <c r="O15" s="49">
        <v>220.14736221632799</v>
      </c>
      <c r="P15" s="50">
        <f>O15/O$49</f>
        <v>0.011173184357541905</v>
      </c>
      <c r="Q15" s="51">
        <v>220.14736221632799</v>
      </c>
      <c r="R15" s="47">
        <f>Q15/Q$49</f>
        <v>0.020000000000000028</v>
      </c>
      <c r="S15" s="49">
        <v>550.36840554081903</v>
      </c>
      <c r="T15" s="50">
        <f>S15/S$49</f>
        <v>0.060975609756097553</v>
      </c>
      <c r="U15" s="46">
        <v>110.073681108164</v>
      </c>
      <c r="V15" s="47">
        <f>U15/U$49</f>
        <v>0.013333333333333339</v>
      </c>
      <c r="W15" s="58" t="s">
        <v>36</v>
      </c>
      <c r="X15" s="58" t="s">
        <v>36</v>
      </c>
      <c r="Y15" s="51">
        <v>110.073681108164</v>
      </c>
      <c r="Z15" s="47">
        <f>Y15/Y$49</f>
        <v>0.024390243902439018</v>
      </c>
      <c r="AA15" s="64" t="s">
        <v>36</v>
      </c>
      <c r="AB15" s="64" t="s">
        <v>36</v>
      </c>
      <c r="AC15" s="51">
        <v>220.14736221632799</v>
      </c>
      <c r="AD15" s="47">
        <f>AC15/AC$49</f>
        <v>0.095238095238095274</v>
      </c>
      <c r="AE15" s="55">
        <f>SUM(C15,AC15,E15,Y15,W15,Q15,AA15,K15,I15,S15,U15,O15,G15, M15)</f>
        <v>8695.8208075449456</v>
      </c>
      <c r="AF15" s="56">
        <f t="shared" si="8"/>
        <v>0.023283230179781903</v>
      </c>
    </row>
    <row r="16" ht="27">
      <c r="A16" s="14">
        <v>14</v>
      </c>
      <c r="B16" s="57" t="s">
        <v>47</v>
      </c>
      <c r="C16" s="29">
        <f>C15/$AE15</f>
        <v>0.215189873417722</v>
      </c>
      <c r="D16" s="30"/>
      <c r="E16" s="31">
        <f>E15/$AE15</f>
        <v>0.22784810126582281</v>
      </c>
      <c r="F16" s="47"/>
      <c r="G16" s="33">
        <f>G15/$AE15</f>
        <v>0.17721518987341725</v>
      </c>
      <c r="H16" s="30"/>
      <c r="I16" s="31">
        <f>I15/$AE15</f>
        <v>0.10126582278481014</v>
      </c>
      <c r="J16" s="32"/>
      <c r="K16" s="34">
        <f>K15/$AE15</f>
        <v>0.063291139240506292</v>
      </c>
      <c r="L16" s="35"/>
      <c r="M16" s="36">
        <f>M15/$AE15</f>
        <v>0.050632911392405014</v>
      </c>
      <c r="N16" s="37"/>
      <c r="O16" s="34">
        <f>O15/$AE15</f>
        <v>0.025316455696202562</v>
      </c>
      <c r="P16" s="35"/>
      <c r="Q16" s="36">
        <f>Q15/$AE15</f>
        <v>0.025316455696202562</v>
      </c>
      <c r="R16" s="38"/>
      <c r="S16" s="34">
        <f>S15/$AE15</f>
        <v>0.063291139240506292</v>
      </c>
      <c r="T16" s="35"/>
      <c r="U16" s="31">
        <f>U15/$AE15</f>
        <v>0.012658227848101281</v>
      </c>
      <c r="V16" s="32"/>
      <c r="W16" s="58" t="s">
        <v>36</v>
      </c>
      <c r="X16" s="66"/>
      <c r="Y16" s="36">
        <f>Y15/$AE15</f>
        <v>0.012658227848101281</v>
      </c>
      <c r="Z16" s="38"/>
      <c r="AA16" s="64" t="s">
        <v>36</v>
      </c>
      <c r="AB16" s="65"/>
      <c r="AC16" s="36">
        <f>AC15/$AE15</f>
        <v>0.025316455696202562</v>
      </c>
      <c r="AD16" s="38"/>
      <c r="AE16" s="41">
        <f>SUM(C16,AC16,E16,Y16,W16, Q16, AA16,K16,I16,S16,U16,O16,G16,M16)</f>
        <v>1.0000000000000002</v>
      </c>
      <c r="AF16" s="56"/>
    </row>
    <row r="17">
      <c r="A17" s="42">
        <v>15</v>
      </c>
      <c r="B17" s="43" t="s">
        <v>48</v>
      </c>
      <c r="C17" s="44">
        <v>2861.9157088122602</v>
      </c>
      <c r="D17" s="45">
        <f t="shared" si="5"/>
        <v>0.029017857142857154</v>
      </c>
      <c r="E17" s="46">
        <v>330.22104332449197</v>
      </c>
      <c r="F17" s="47">
        <f t="shared" si="6"/>
        <v>0.0049668874172185502</v>
      </c>
      <c r="G17" s="48">
        <v>550.36840554081903</v>
      </c>
      <c r="H17" s="45">
        <f>G17/G$49</f>
        <v>0.010351966873705985</v>
      </c>
      <c r="I17" s="46">
        <v>770.51576775714705</v>
      </c>
      <c r="J17" s="47">
        <f>I17/I$49</f>
        <v>0.01785714285714286</v>
      </c>
      <c r="K17" s="49">
        <v>110.073681108164</v>
      </c>
      <c r="L17" s="50">
        <f>K17/K$49</f>
        <v>0.003802281368821288</v>
      </c>
      <c r="M17" s="51">
        <v>440.29472443265502</v>
      </c>
      <c r="N17" s="52">
        <f>M17/M$49</f>
        <v>0.020833333333333318</v>
      </c>
      <c r="O17" s="49">
        <v>110.073681108164</v>
      </c>
      <c r="P17" s="22">
        <f>O17/O$49</f>
        <v>0.0055865921787709525</v>
      </c>
      <c r="Q17" s="54" t="s">
        <v>36</v>
      </c>
      <c r="R17" s="54" t="s">
        <v>36</v>
      </c>
      <c r="S17" s="49">
        <v>110.073681108164</v>
      </c>
      <c r="T17" s="50">
        <f>S17/S$49</f>
        <v>0.012195121951219532</v>
      </c>
      <c r="U17" s="60" t="s">
        <v>36</v>
      </c>
      <c r="V17" s="60" t="s">
        <v>36</v>
      </c>
      <c r="W17" s="53">
        <v>660.44208664898304</v>
      </c>
      <c r="X17" s="50">
        <f t="shared" si="7"/>
        <v>0.14285714285714282</v>
      </c>
      <c r="Y17" s="51">
        <v>220.14736221632799</v>
      </c>
      <c r="Z17" s="47">
        <f>Y17/Y$49</f>
        <v>0.048780487804878037</v>
      </c>
      <c r="AA17" s="64" t="s">
        <v>36</v>
      </c>
      <c r="AB17" s="64" t="s">
        <v>36</v>
      </c>
      <c r="AC17" s="51">
        <v>110.073681108164</v>
      </c>
      <c r="AD17" s="47">
        <f>AC17/AC$49</f>
        <v>0.047619047619047637</v>
      </c>
      <c r="AE17" s="67">
        <f>SUM(C17,AC17,E17,Y17,W17,Q17,AA17,K17,I17,S17,U17,O17,G17, M17)</f>
        <v>6274.1998231653406</v>
      </c>
      <c r="AF17" s="56">
        <f t="shared" si="8"/>
        <v>0.016799292661361629</v>
      </c>
    </row>
    <row r="18" ht="27">
      <c r="A18" s="42">
        <v>16</v>
      </c>
      <c r="B18" s="57" t="s">
        <v>49</v>
      </c>
      <c r="C18" s="29">
        <f>C17/$AE17</f>
        <v>0.4561403508771929</v>
      </c>
      <c r="D18" s="30"/>
      <c r="E18" s="31">
        <f>E17/$AE17</f>
        <v>0.052631578947368481</v>
      </c>
      <c r="F18" s="32"/>
      <c r="G18" s="33">
        <f>G17/$AE17</f>
        <v>0.087719298245613989</v>
      </c>
      <c r="H18" s="30"/>
      <c r="I18" s="31">
        <f>I17/$AE17</f>
        <v>0.12280701754385964</v>
      </c>
      <c r="J18" s="32"/>
      <c r="K18" s="34">
        <f>K17/$AE17</f>
        <v>0.017543859649122827</v>
      </c>
      <c r="L18" s="35"/>
      <c r="M18" s="36">
        <f>M17/$AE17</f>
        <v>0.070175438596491155</v>
      </c>
      <c r="N18" s="37"/>
      <c r="O18" s="34">
        <f>O17/$AE17</f>
        <v>0.017543859649122827</v>
      </c>
      <c r="P18" s="35"/>
      <c r="Q18" s="68" t="s">
        <v>36</v>
      </c>
      <c r="R18" s="38"/>
      <c r="S18" s="34">
        <f>S17/$AE17</f>
        <v>0.017543859649122827</v>
      </c>
      <c r="T18" s="35"/>
      <c r="U18" s="60" t="s">
        <v>36</v>
      </c>
      <c r="V18" s="63"/>
      <c r="W18" s="39">
        <f>W17/$AE17</f>
        <v>0.10526315789473681</v>
      </c>
      <c r="X18" s="40"/>
      <c r="Y18" s="36">
        <f>Y17/$AE17</f>
        <v>0.035087719298245654</v>
      </c>
      <c r="Z18" s="38"/>
      <c r="AA18" s="64" t="s">
        <v>36</v>
      </c>
      <c r="AB18" s="65"/>
      <c r="AC18" s="36">
        <f>AC17/$AE17</f>
        <v>0.017543859649122827</v>
      </c>
      <c r="AD18" s="38"/>
      <c r="AE18" s="41">
        <f>SUM(C18,AC18,E18,Y18,W18, Q18, AA18,K18,I18,S18,U18,O18,G18,M18)</f>
        <v>1</v>
      </c>
      <c r="AF18" s="27"/>
    </row>
    <row r="19" ht="17.25">
      <c r="A19" s="14">
        <v>17</v>
      </c>
      <c r="B19" s="69" t="s">
        <v>50</v>
      </c>
      <c r="C19" s="44">
        <v>1430.9578544061301</v>
      </c>
      <c r="D19" s="17">
        <f t="shared" si="5"/>
        <v>0.014508928571428577</v>
      </c>
      <c r="E19" s="46">
        <v>550.36840554081903</v>
      </c>
      <c r="F19" s="19">
        <f t="shared" si="6"/>
        <v>0.0082781456953642356</v>
      </c>
      <c r="G19" s="48">
        <v>1320.8841732979699</v>
      </c>
      <c r="H19" s="17">
        <f>G19/G$49</f>
        <v>0.024844720496894443</v>
      </c>
      <c r="I19" s="46">
        <v>550.36840554081903</v>
      </c>
      <c r="J19" s="19">
        <f>I19/I$49</f>
        <v>0.012755102040816322</v>
      </c>
      <c r="K19" s="49">
        <v>550.36840554081903</v>
      </c>
      <c r="L19" s="22">
        <f>K19/K$49</f>
        <v>0.019011406844106408</v>
      </c>
      <c r="M19" s="51">
        <v>110.073681108164</v>
      </c>
      <c r="N19" s="24">
        <f>M19/M$49</f>
        <v>0.0052083333333333409</v>
      </c>
      <c r="O19" s="49">
        <v>110.073681108164</v>
      </c>
      <c r="P19" s="22">
        <f>O19/O$49</f>
        <v>0.0055865921787709525</v>
      </c>
      <c r="Q19" s="51">
        <v>440.29472443265502</v>
      </c>
      <c r="R19" s="19">
        <f>Q19/Q$49</f>
        <v>0.039999999999999973</v>
      </c>
      <c r="S19" s="58" t="s">
        <v>36</v>
      </c>
      <c r="T19" s="59" t="s">
        <v>36</v>
      </c>
      <c r="U19" s="60" t="s">
        <v>36</v>
      </c>
      <c r="V19" s="60" t="s">
        <v>36</v>
      </c>
      <c r="W19" s="53">
        <v>220.14736221632799</v>
      </c>
      <c r="X19" s="22">
        <f t="shared" si="7"/>
        <v>0.047619047619047672</v>
      </c>
      <c r="Y19" s="51">
        <v>110.073681108164</v>
      </c>
      <c r="Z19" s="19">
        <f>Y19/Y$49</f>
        <v>0.024390243902439018</v>
      </c>
      <c r="AA19" s="48">
        <v>110.073681108164</v>
      </c>
      <c r="AB19" s="17">
        <f>AA19/AA$49</f>
        <v>0.04347826086956523</v>
      </c>
      <c r="AC19" s="51">
        <v>110.073681108164</v>
      </c>
      <c r="AD19" s="19">
        <f>AC19/AC$49</f>
        <v>0.047619047619047637</v>
      </c>
      <c r="AE19" s="55">
        <f>SUM(C19,AC19,E19,Y19,W19,Q19,AA19,K19,I19,S19,U19,O19,G19, M19)</f>
        <v>5613.7577365163597</v>
      </c>
      <c r="AF19" s="27">
        <f t="shared" si="8"/>
        <v>0.015030946065428831</v>
      </c>
    </row>
    <row r="20" ht="27">
      <c r="A20" s="42">
        <v>18</v>
      </c>
      <c r="B20" s="70" t="s">
        <v>51</v>
      </c>
      <c r="C20" s="29">
        <f>C19/$AE19</f>
        <v>0.2549019607843136</v>
      </c>
      <c r="D20" s="30"/>
      <c r="E20" s="31">
        <f>E19/$AE19</f>
        <v>0.098039215686274411</v>
      </c>
      <c r="F20" s="32"/>
      <c r="G20" s="33">
        <f>G19/$AE19</f>
        <v>0.23529411764705935</v>
      </c>
      <c r="H20" s="30"/>
      <c r="I20" s="31">
        <f>I19/$AE19</f>
        <v>0.098039215686274411</v>
      </c>
      <c r="J20" s="32"/>
      <c r="K20" s="34">
        <f>K19/$AE19</f>
        <v>0.098039215686274411</v>
      </c>
      <c r="L20" s="35"/>
      <c r="M20" s="36">
        <f>M19/$AE19</f>
        <v>0.019607843137254916</v>
      </c>
      <c r="N20" s="37"/>
      <c r="O20" s="34">
        <f>O19/$AE19</f>
        <v>0.019607843137254916</v>
      </c>
      <c r="P20" s="35"/>
      <c r="Q20" s="36">
        <f>Q19/$AE19</f>
        <v>0.078431372549019496</v>
      </c>
      <c r="R20" s="38"/>
      <c r="S20" s="61" t="s">
        <v>36</v>
      </c>
      <c r="T20" s="62"/>
      <c r="U20" s="60" t="s">
        <v>36</v>
      </c>
      <c r="V20" s="63"/>
      <c r="W20" s="39">
        <f>W19/$AE19</f>
        <v>0.039215686274509831</v>
      </c>
      <c r="X20" s="40"/>
      <c r="Y20" s="36">
        <f>Y19/$AE19</f>
        <v>0.019607843137254916</v>
      </c>
      <c r="Z20" s="38"/>
      <c r="AA20" s="33">
        <f>AA19/$AE19</f>
        <v>0.019607843137254916</v>
      </c>
      <c r="AB20" s="30"/>
      <c r="AC20" s="36">
        <f>AC19/$AE19</f>
        <v>0.019607843137254916</v>
      </c>
      <c r="AD20" s="38"/>
      <c r="AE20" s="41">
        <f>SUM(C20,AC20,E20,Y20,W20, Q20, AA20,K20,I20,S20,U20,O20,G20,M20)</f>
        <v>1</v>
      </c>
      <c r="AF20" s="27"/>
    </row>
    <row r="21">
      <c r="A21" s="42">
        <v>19</v>
      </c>
      <c r="B21" s="43" t="s">
        <v>52</v>
      </c>
      <c r="C21" s="44">
        <v>1210.8104921898</v>
      </c>
      <c r="D21" s="45">
        <f t="shared" si="5"/>
        <v>0.012276785714285695</v>
      </c>
      <c r="E21" s="46">
        <v>110.073681108164</v>
      </c>
      <c r="F21" s="47">
        <f t="shared" si="6"/>
        <v>0.0016556291390728501</v>
      </c>
      <c r="G21" s="48">
        <v>1100.7368110816401</v>
      </c>
      <c r="H21" s="45">
        <f>G21/G$49</f>
        <v>0.020703933747412008</v>
      </c>
      <c r="I21" s="46">
        <v>440.29472443265502</v>
      </c>
      <c r="J21" s="47">
        <f>I21/I$49</f>
        <v>0.010204081632653052</v>
      </c>
      <c r="K21" s="49">
        <v>110.073681108164</v>
      </c>
      <c r="L21" s="50">
        <f>K21/K$49</f>
        <v>0.003802281368821288</v>
      </c>
      <c r="M21" s="51">
        <v>110.073681108164</v>
      </c>
      <c r="N21" s="52">
        <f>M21/M$49</f>
        <v>0.0052083333333333409</v>
      </c>
      <c r="O21" s="58" t="s">
        <v>36</v>
      </c>
      <c r="P21" s="59" t="s">
        <v>36</v>
      </c>
      <c r="Q21" s="54" t="s">
        <v>36</v>
      </c>
      <c r="R21" s="54" t="s">
        <v>36</v>
      </c>
      <c r="S21" s="58" t="s">
        <v>36</v>
      </c>
      <c r="T21" s="59" t="s">
        <v>36</v>
      </c>
      <c r="U21" s="60" t="s">
        <v>36</v>
      </c>
      <c r="V21" s="60" t="s">
        <v>36</v>
      </c>
      <c r="W21" s="53">
        <v>550.36840554081903</v>
      </c>
      <c r="X21" s="50">
        <f t="shared" si="7"/>
        <v>0.11904761904761897</v>
      </c>
      <c r="Y21" s="51">
        <v>110.073681108164</v>
      </c>
      <c r="Z21" s="47">
        <f>Y21/Y$49</f>
        <v>0.024390243902439018</v>
      </c>
      <c r="AA21" s="48">
        <v>110.073681108164</v>
      </c>
      <c r="AB21" s="17">
        <f>AA21/AA$49</f>
        <v>0.04347826086956523</v>
      </c>
      <c r="AC21" s="54" t="s">
        <v>36</v>
      </c>
      <c r="AD21" s="54" t="s">
        <v>36</v>
      </c>
      <c r="AE21" s="55">
        <f>SUM(C21,AC21,E21,Y21,W21,Q21,AA21,K21,I21,S21,U21,O21,G21, M21)</f>
        <v>3852.5788387857338</v>
      </c>
      <c r="AF21" s="56">
        <f t="shared" si="8"/>
        <v>0.010315355142941346</v>
      </c>
    </row>
    <row r="22" ht="27">
      <c r="A22" s="14">
        <v>20</v>
      </c>
      <c r="B22" s="57" t="s">
        <v>53</v>
      </c>
      <c r="C22" s="29">
        <f>C21/$AE21</f>
        <v>0.31428571428571378</v>
      </c>
      <c r="D22" s="30"/>
      <c r="E22" s="31">
        <f>E21/$AE21</f>
        <v>0.028571428571428616</v>
      </c>
      <c r="F22" s="32"/>
      <c r="G22" s="33">
        <f>G21/$AE21</f>
        <v>0.2857142857142862</v>
      </c>
      <c r="H22" s="30"/>
      <c r="I22" s="31">
        <f>I21/$AE21</f>
        <v>0.11428571428571421</v>
      </c>
      <c r="J22" s="32"/>
      <c r="K22" s="34">
        <f>K21/$AE21</f>
        <v>0.028571428571428616</v>
      </c>
      <c r="L22" s="35"/>
      <c r="M22" s="36">
        <f>M21/$AE21</f>
        <v>0.028571428571428616</v>
      </c>
      <c r="N22" s="37"/>
      <c r="O22" s="61" t="s">
        <v>36</v>
      </c>
      <c r="P22" s="62"/>
      <c r="Q22" s="68" t="s">
        <v>36</v>
      </c>
      <c r="R22" s="38"/>
      <c r="S22" s="61" t="s">
        <v>36</v>
      </c>
      <c r="T22" s="62"/>
      <c r="U22" s="60" t="s">
        <v>36</v>
      </c>
      <c r="V22" s="63"/>
      <c r="W22" s="39">
        <f>W21/$AE21</f>
        <v>0.14285714285714285</v>
      </c>
      <c r="X22" s="40"/>
      <c r="Y22" s="36">
        <f>Y21/$AE21</f>
        <v>0.028571428571428616</v>
      </c>
      <c r="Z22" s="38"/>
      <c r="AA22" s="33">
        <f>AA21/$AE21</f>
        <v>0.028571428571428616</v>
      </c>
      <c r="AB22" s="30"/>
      <c r="AC22" s="54" t="s">
        <v>36</v>
      </c>
      <c r="AD22" s="38"/>
      <c r="AE22" s="41">
        <f>SUM(C22,AC22,E22,Y22,W22, Q22, AA22,K22,I22,S22,U22,O22,G22,M22)</f>
        <v>1.0000000000000002</v>
      </c>
      <c r="AF22" s="56"/>
    </row>
    <row r="23" ht="17.25">
      <c r="A23" s="42">
        <v>21</v>
      </c>
      <c r="B23" s="43" t="s">
        <v>54</v>
      </c>
      <c r="C23" s="44">
        <v>330.22104332449197</v>
      </c>
      <c r="D23" s="45">
        <f t="shared" si="5"/>
        <v>0.0033482142857142912</v>
      </c>
      <c r="E23" s="46">
        <v>660.44208664898304</v>
      </c>
      <c r="F23" s="47">
        <f t="shared" si="6"/>
        <v>0.0099337748344370865</v>
      </c>
      <c r="G23" s="48">
        <v>660.44208664898304</v>
      </c>
      <c r="H23" s="45">
        <f>G23/G$49</f>
        <v>0.012422360248447187</v>
      </c>
      <c r="I23" s="60" t="s">
        <v>36</v>
      </c>
      <c r="J23" s="60" t="s">
        <v>36</v>
      </c>
      <c r="K23" s="58" t="s">
        <v>36</v>
      </c>
      <c r="L23" s="59" t="s">
        <v>36</v>
      </c>
      <c r="M23" s="51">
        <v>220.14736221632799</v>
      </c>
      <c r="N23" s="52">
        <f>M23/M$49</f>
        <v>0.010416666666666682</v>
      </c>
      <c r="O23" s="58" t="s">
        <v>36</v>
      </c>
      <c r="P23" s="59" t="s">
        <v>36</v>
      </c>
      <c r="Q23" s="54" t="s">
        <v>36</v>
      </c>
      <c r="R23" s="54" t="s">
        <v>36</v>
      </c>
      <c r="S23" s="58" t="s">
        <v>36</v>
      </c>
      <c r="T23" s="59" t="s">
        <v>36</v>
      </c>
      <c r="U23" s="60" t="s">
        <v>36</v>
      </c>
      <c r="V23" s="60" t="s">
        <v>36</v>
      </c>
      <c r="W23" s="58" t="s">
        <v>36</v>
      </c>
      <c r="X23" s="58" t="s">
        <v>36</v>
      </c>
      <c r="Y23" s="51">
        <v>110.073681108164</v>
      </c>
      <c r="Z23" s="47">
        <f>Y23/Y$49</f>
        <v>0.024390243902439018</v>
      </c>
      <c r="AA23" s="64" t="s">
        <v>36</v>
      </c>
      <c r="AB23" s="64" t="s">
        <v>36</v>
      </c>
      <c r="AC23" s="54" t="s">
        <v>36</v>
      </c>
      <c r="AD23" s="54" t="s">
        <v>36</v>
      </c>
      <c r="AE23" s="55">
        <f>SUM(C23,AC23,E23,Y23,W23,Q23,AA23,K23,I23,S23,U23,O23,G23, M23)</f>
        <v>1981.3262599469499</v>
      </c>
      <c r="AF23" s="56">
        <f t="shared" si="8"/>
        <v>0.0053050397877984091</v>
      </c>
    </row>
    <row r="24" ht="27">
      <c r="A24" s="42">
        <v>22</v>
      </c>
      <c r="B24" s="57" t="s">
        <v>55</v>
      </c>
      <c r="C24" s="29">
        <f>C23/$AE23</f>
        <v>0.16666666666666682</v>
      </c>
      <c r="D24" s="30"/>
      <c r="E24" s="31">
        <f>E23/$AE23</f>
        <v>0.3333333333333332</v>
      </c>
      <c r="F24" s="32"/>
      <c r="G24" s="33">
        <f>G23/$AE23</f>
        <v>0.3333333333333332</v>
      </c>
      <c r="H24" s="30"/>
      <c r="I24" s="60" t="s">
        <v>36</v>
      </c>
      <c r="J24" s="63"/>
      <c r="K24" s="61" t="s">
        <v>36</v>
      </c>
      <c r="L24" s="62"/>
      <c r="M24" s="36">
        <f>M23/$AE23</f>
        <v>0.11111111111111123</v>
      </c>
      <c r="N24" s="37"/>
      <c r="O24" s="61" t="s">
        <v>36</v>
      </c>
      <c r="P24" s="62"/>
      <c r="Q24" s="68" t="s">
        <v>36</v>
      </c>
      <c r="R24" s="38"/>
      <c r="S24" s="61" t="s">
        <v>36</v>
      </c>
      <c r="T24" s="62"/>
      <c r="U24" s="60" t="s">
        <v>36</v>
      </c>
      <c r="V24" s="63"/>
      <c r="W24" s="58" t="s">
        <v>36</v>
      </c>
      <c r="X24" s="66"/>
      <c r="Y24" s="36">
        <f>Y23/$AE23</f>
        <v>0.055555555555555615</v>
      </c>
      <c r="Z24" s="38"/>
      <c r="AA24" s="64" t="s">
        <v>36</v>
      </c>
      <c r="AB24" s="65"/>
      <c r="AC24" s="54" t="s">
        <v>36</v>
      </c>
      <c r="AD24" s="38"/>
      <c r="AE24" s="41">
        <f>SUM(C24,AC24,E24,Y24,W24, Q24, AA24,K24,I24,S24,U24,O24,G24,M24)</f>
        <v>1</v>
      </c>
      <c r="AF24" s="71"/>
    </row>
    <row r="25" ht="17.25">
      <c r="A25" s="14">
        <v>23</v>
      </c>
      <c r="B25" s="43" t="s">
        <v>56</v>
      </c>
      <c r="C25" s="44">
        <v>220.14736221632799</v>
      </c>
      <c r="D25" s="45">
        <f t="shared" si="5"/>
        <v>0.0022321428571428609</v>
      </c>
      <c r="E25" s="46">
        <v>110.073681108164</v>
      </c>
      <c r="F25" s="47">
        <f t="shared" si="6"/>
        <v>0.0016556291390728501</v>
      </c>
      <c r="G25" s="48">
        <v>440.29472443265502</v>
      </c>
      <c r="H25" s="45">
        <f>G25/G$49</f>
        <v>0.0082815734989647848</v>
      </c>
      <c r="I25" s="46">
        <v>550.36840554081903</v>
      </c>
      <c r="J25" s="47">
        <f>I25/I$49</f>
        <v>0.012755102040816322</v>
      </c>
      <c r="K25" s="58" t="s">
        <v>36</v>
      </c>
      <c r="L25" s="59" t="s">
        <v>36</v>
      </c>
      <c r="M25" s="60" t="s">
        <v>36</v>
      </c>
      <c r="N25" s="60" t="s">
        <v>36</v>
      </c>
      <c r="O25" s="49">
        <v>110.073681108164</v>
      </c>
      <c r="P25" s="22">
        <f>O25/O$49</f>
        <v>0.0055865921787709525</v>
      </c>
      <c r="Q25" s="51">
        <v>110.073681108164</v>
      </c>
      <c r="R25" s="47">
        <f>Q25/Q$49</f>
        <v>0.010000000000000014</v>
      </c>
      <c r="S25" s="58" t="s">
        <v>36</v>
      </c>
      <c r="T25" s="59" t="s">
        <v>36</v>
      </c>
      <c r="U25" s="60" t="s">
        <v>36</v>
      </c>
      <c r="V25" s="60" t="s">
        <v>36</v>
      </c>
      <c r="W25" s="58" t="s">
        <v>36</v>
      </c>
      <c r="X25" s="58" t="s">
        <v>36</v>
      </c>
      <c r="Y25" s="54" t="s">
        <v>36</v>
      </c>
      <c r="Z25" s="54" t="s">
        <v>36</v>
      </c>
      <c r="AA25" s="64" t="s">
        <v>36</v>
      </c>
      <c r="AB25" s="64" t="s">
        <v>36</v>
      </c>
      <c r="AC25" s="51">
        <v>110.073681108164</v>
      </c>
      <c r="AD25" s="47">
        <f>AC25/AC$49</f>
        <v>0.047619047619047637</v>
      </c>
      <c r="AE25" s="67">
        <f>SUM(C25,AC25,E25,Y25,W25,Q25,AA25,K25,I25,S25,U25,O25,G25, M25)</f>
        <v>1651.1052166224581</v>
      </c>
      <c r="AF25" s="56">
        <f t="shared" si="8"/>
        <v>0.0044208664898320073</v>
      </c>
    </row>
    <row r="26" ht="27">
      <c r="A26" s="42">
        <v>24</v>
      </c>
      <c r="B26" s="57" t="s">
        <v>57</v>
      </c>
      <c r="C26" s="29">
        <f>C25/$AE25</f>
        <v>0.13333333333333347</v>
      </c>
      <c r="D26" s="30"/>
      <c r="E26" s="31">
        <f>E25/$AE25</f>
        <v>0.066666666666666735</v>
      </c>
      <c r="F26" s="32"/>
      <c r="G26" s="33">
        <f>G25/$AE25</f>
        <v>0.26666666666666639</v>
      </c>
      <c r="H26" s="30"/>
      <c r="I26" s="31">
        <f>I25/$AE25</f>
        <v>0.33333333333333315</v>
      </c>
      <c r="J26" s="32"/>
      <c r="K26" s="61" t="s">
        <v>36</v>
      </c>
      <c r="L26" s="62"/>
      <c r="M26" s="60" t="s">
        <v>36</v>
      </c>
      <c r="N26" s="63"/>
      <c r="O26" s="34">
        <f>O25/$AE25</f>
        <v>0.066666666666666735</v>
      </c>
      <c r="P26" s="35"/>
      <c r="Q26" s="36">
        <f>Q25/$AE25</f>
        <v>0.066666666666666735</v>
      </c>
      <c r="R26" s="38"/>
      <c r="S26" s="61" t="s">
        <v>36</v>
      </c>
      <c r="T26" s="62"/>
      <c r="U26" s="60" t="s">
        <v>36</v>
      </c>
      <c r="V26" s="63"/>
      <c r="W26" s="58" t="s">
        <v>36</v>
      </c>
      <c r="X26" s="66"/>
      <c r="Y26" s="68" t="s">
        <v>36</v>
      </c>
      <c r="Z26" s="38"/>
      <c r="AA26" s="64" t="s">
        <v>36</v>
      </c>
      <c r="AB26" s="65"/>
      <c r="AC26" s="36">
        <f>AC25/$AE25</f>
        <v>0.066666666666666735</v>
      </c>
      <c r="AD26" s="38"/>
      <c r="AE26" s="41">
        <f>SUM(C26,AC26,E26,Y26,W26, Q26, AA26,K26,I26,S26,U26,O26,G26,M26)</f>
        <v>1</v>
      </c>
      <c r="AF26" s="72"/>
    </row>
    <row r="27">
      <c r="A27" s="42">
        <v>25</v>
      </c>
      <c r="B27" s="73" t="s">
        <v>58</v>
      </c>
      <c r="C27" s="74">
        <f>SUM(C3,C5,C7,C9,C11,C13,C15,C17,C19,C21,C23,C25)</f>
        <v>46561.167108753325</v>
      </c>
      <c r="D27" s="75">
        <f t="shared" ref="D27:AF27" si="9">SUM(D3,D5,D7,D9,D11,D13,D15,D17,D19,D21,D23,D25)</f>
        <v>0.4720982142857148</v>
      </c>
      <c r="E27" s="76">
        <f t="shared" si="9"/>
        <v>27848.641320365441</v>
      </c>
      <c r="F27" s="77">
        <f t="shared" ref="F27:W27" si="10">SUM(F3,F5,F7,F9,F11,F13,F15,F17,F19,F21,F23,F25)</f>
        <v>0.41887417218543044</v>
      </c>
      <c r="G27" s="78">
        <f t="shared" si="10"/>
        <v>24876.651930445038</v>
      </c>
      <c r="H27" s="75">
        <f t="shared" si="10"/>
        <v>0.46790890269151086</v>
      </c>
      <c r="I27" s="76">
        <f t="shared" si="10"/>
        <v>21794.58885941645</v>
      </c>
      <c r="J27" s="77">
        <f t="shared" si="10"/>
        <v>0.50510204081632681</v>
      </c>
      <c r="K27" s="79">
        <f t="shared" si="10"/>
        <v>10126.778661951075</v>
      </c>
      <c r="L27" s="80">
        <f t="shared" si="10"/>
        <v>0.34980988593155798</v>
      </c>
      <c r="M27" s="76">
        <f t="shared" si="10"/>
        <v>8145.4524020041199</v>
      </c>
      <c r="N27" s="81">
        <f t="shared" si="10"/>
        <v>0.38541666666666635</v>
      </c>
      <c r="O27" s="79">
        <f t="shared" si="10"/>
        <v>8365.5997642204584</v>
      </c>
      <c r="P27" s="80">
        <f t="shared" si="10"/>
        <v>0.42458100558659206</v>
      </c>
      <c r="Q27" s="76">
        <f t="shared" si="10"/>
        <v>4953.3156498673707</v>
      </c>
      <c r="R27" s="77">
        <f t="shared" si="10"/>
        <v>0.44999999999999984</v>
      </c>
      <c r="S27" s="79">
        <f t="shared" si="10"/>
        <v>2861.9157088122574</v>
      </c>
      <c r="T27" s="80">
        <f t="shared" si="10"/>
        <v>0.31707317073170715</v>
      </c>
      <c r="U27" s="76">
        <f t="shared" si="10"/>
        <v>2531.6946654877706</v>
      </c>
      <c r="V27" s="77">
        <f t="shared" si="10"/>
        <v>0.30666666666666675</v>
      </c>
      <c r="W27" s="79">
        <f t="shared" si="10"/>
        <v>3852.5788387857351</v>
      </c>
      <c r="X27" s="80">
        <f t="shared" si="9"/>
        <v>0.83333333333333315</v>
      </c>
      <c r="Y27" s="76">
        <f>SUM(Y3,Y5,Y7,Y9,Y11,Y13,Y15,Y17,Y19,Y21,Y23,Y25)</f>
        <v>2201.4736221632788</v>
      </c>
      <c r="Z27" s="77">
        <f>SUM(Z3,Z5,Z7,Z9,Z11,Z13,Z15,Z17,Z19,Z21,Z23,Z25)</f>
        <v>0.48780487804878014</v>
      </c>
      <c r="AA27" s="78">
        <f>SUM(AA3,AA5,AA7,AA9,AA11,AA13,AA15,AA17,AA19,AA21,AA23,AA25)</f>
        <v>990.66312997347598</v>
      </c>
      <c r="AB27" s="75">
        <f t="shared" si="9"/>
        <v>0.39130434782608714</v>
      </c>
      <c r="AC27" s="76">
        <f>SUM(AC3,AC5,AC7,AC9,AC11,AC13,AC15,AC17,AC19,AC21,AC23,AC25)</f>
        <v>1871.252578838787</v>
      </c>
      <c r="AD27" s="77">
        <f>SUM(AD3,AD5,AD7,AD9,AD11,AD13,AD15,AD17,AD19,AD21,AD23,AD25)</f>
        <v>0.80952380952380953</v>
      </c>
      <c r="AE27" s="82">
        <f>SUM(C27,AC27,E27,Y27,W27,Q27,AA27,K27,I27,S27,U27,O27,G27, M27)</f>
        <v>166981.77424108458</v>
      </c>
      <c r="AF27" s="83">
        <f t="shared" si="9"/>
        <v>0.44709696433834378</v>
      </c>
    </row>
    <row r="28" ht="27">
      <c r="A28" s="14">
        <v>26</v>
      </c>
      <c r="B28" s="84" t="s">
        <v>59</v>
      </c>
      <c r="C28" s="85">
        <f>C27/$AE27</f>
        <v>0.27883981542518133</v>
      </c>
      <c r="D28" s="86"/>
      <c r="E28" s="87">
        <f>E27/$AE27</f>
        <v>0.16677653263019107</v>
      </c>
      <c r="F28" s="88"/>
      <c r="G28" s="89">
        <f>G27/$AE27</f>
        <v>0.14897824653922218</v>
      </c>
      <c r="H28" s="86"/>
      <c r="I28" s="87">
        <f>I27/$AE27</f>
        <v>0.13052076466710616</v>
      </c>
      <c r="J28" s="88"/>
      <c r="K28" s="90">
        <f>K27/$AE27</f>
        <v>0.060646011865524062</v>
      </c>
      <c r="L28" s="91"/>
      <c r="M28" s="92">
        <f>M27/$AE27</f>
        <v>0.048780487804878016</v>
      </c>
      <c r="N28" s="93"/>
      <c r="O28" s="90">
        <f>O27/$AE27</f>
        <v>0.050098879367172076</v>
      </c>
      <c r="P28" s="91"/>
      <c r="Q28" s="92">
        <f>Q27/$AE27</f>
        <v>0.029663810151615011</v>
      </c>
      <c r="R28" s="94"/>
      <c r="S28" s="90">
        <f>S27/$AE27</f>
        <v>0.017139090309822001</v>
      </c>
      <c r="T28" s="91"/>
      <c r="U28" s="87">
        <f>U27/$AE27</f>
        <v>0.015161502966381026</v>
      </c>
      <c r="V28" s="88"/>
      <c r="W28" s="95">
        <f>W27/$AE27</f>
        <v>0.023071852340145024</v>
      </c>
      <c r="X28" s="96"/>
      <c r="Y28" s="92">
        <f>Y27/$AE27</f>
        <v>0.013183915622940022</v>
      </c>
      <c r="Z28" s="94"/>
      <c r="AA28" s="89">
        <f>AA27/$AE27</f>
        <v>0.0059327620303230135</v>
      </c>
      <c r="AB28" s="86"/>
      <c r="AC28" s="92">
        <f>AC27/$AE27</f>
        <v>0.011206328279499019</v>
      </c>
      <c r="AD28" s="94"/>
      <c r="AE28" s="97">
        <f>SUM(C28,AC28,E28,Y28,W28, Q28, AA28,K28,I28,S28,U28,O28,G28,M28)</f>
        <v>1</v>
      </c>
      <c r="AF28" s="98"/>
    </row>
    <row r="29">
      <c r="A29" s="42">
        <v>27</v>
      </c>
      <c r="B29" s="15" t="s">
        <v>60</v>
      </c>
      <c r="C29" s="16">
        <v>22344.9572649572</v>
      </c>
      <c r="D29" s="17">
        <f>C29/C$49</f>
        <v>0.22656249999999944</v>
      </c>
      <c r="E29" s="18">
        <v>19483.041556144999</v>
      </c>
      <c r="F29" s="19">
        <f>E29/E$49</f>
        <v>0.29304635761589404</v>
      </c>
      <c r="G29" s="99">
        <v>18162.157382847101</v>
      </c>
      <c r="H29" s="45">
        <f>G29/G$49</f>
        <v>0.34161490683229889</v>
      </c>
      <c r="I29" s="18">
        <v>13098.768051871501</v>
      </c>
      <c r="J29" s="19">
        <f>I29/I$49</f>
        <v>0.30357142857142866</v>
      </c>
      <c r="K29" s="25">
        <v>13318.9154140879</v>
      </c>
      <c r="L29" s="22">
        <f>K29/K$49</f>
        <v>0.46007604562737781</v>
      </c>
      <c r="M29" s="100">
        <v>6164.12614205718</v>
      </c>
      <c r="N29" s="19">
        <f>M29/M$49</f>
        <v>0.29166666666666691</v>
      </c>
      <c r="O29" s="25">
        <v>5393.6103743000303</v>
      </c>
      <c r="P29" s="22">
        <f>O29/O$49</f>
        <v>0.27374301675977641</v>
      </c>
      <c r="Q29" s="18">
        <v>2861.9157088122602</v>
      </c>
      <c r="R29" s="19">
        <f>Q29/Q$49</f>
        <v>0.26000000000000001</v>
      </c>
      <c r="S29" s="25">
        <v>5173.4630120837001</v>
      </c>
      <c r="T29" s="22">
        <f>S29/S$49</f>
        <v>0.57317073170731714</v>
      </c>
      <c r="U29" s="18">
        <v>4733.1682876510504</v>
      </c>
      <c r="V29" s="19">
        <f>U29/U$49</f>
        <v>0.57333333333333347</v>
      </c>
      <c r="W29" s="25">
        <v>330.22104332449197</v>
      </c>
      <c r="X29" s="22">
        <f>W29/W$49</f>
        <v>0.071428571428571508</v>
      </c>
      <c r="Y29" s="18">
        <v>330.22104332449197</v>
      </c>
      <c r="Z29" s="19">
        <f>Y29/Y$49</f>
        <v>0.073170731707317055</v>
      </c>
      <c r="AA29" s="20">
        <v>330.22104332449197</v>
      </c>
      <c r="AB29" s="17">
        <f>AA29/AA$49</f>
        <v>0.13043478260869568</v>
      </c>
      <c r="AC29" s="18">
        <v>110.073681108164</v>
      </c>
      <c r="AD29" s="19">
        <f>AC29/AC$49</f>
        <v>0.047619047619047637</v>
      </c>
      <c r="AE29" s="101">
        <f>SUM(C29,AC29,E29,Y29,W29,Q29,AA29,K29,I29,S29,U29,O29,G29, M29)</f>
        <v>111834.86000589454</v>
      </c>
      <c r="AF29" s="27">
        <f>AE29/AE$49</f>
        <v>0.29944002357795474</v>
      </c>
    </row>
    <row r="30" ht="27">
      <c r="A30" s="42">
        <v>28</v>
      </c>
      <c r="B30" s="28" t="s">
        <v>61</v>
      </c>
      <c r="C30" s="29">
        <f>C29/$AE29</f>
        <v>0.19980314960629852</v>
      </c>
      <c r="D30" s="30"/>
      <c r="E30" s="31">
        <f>E29/$AE29</f>
        <v>0.17421259842519671</v>
      </c>
      <c r="F30" s="32"/>
      <c r="G30" s="102">
        <f>G29/$AE29</f>
        <v>0.16240157480315009</v>
      </c>
      <c r="H30" s="30"/>
      <c r="I30" s="31">
        <f>I29/$AE29</f>
        <v>0.11712598425196845</v>
      </c>
      <c r="J30" s="32"/>
      <c r="K30" s="34">
        <f>K29/$AE29</f>
        <v>0.11909448818897696</v>
      </c>
      <c r="L30" s="35"/>
      <c r="M30" s="36">
        <f>M29/$AE29</f>
        <v>0.055118110236220479</v>
      </c>
      <c r="N30" s="32"/>
      <c r="O30" s="34">
        <f>O29/$AE29</f>
        <v>0.048228346456692897</v>
      </c>
      <c r="P30" s="35"/>
      <c r="Q30" s="36">
        <f>Q29/$AE29</f>
        <v>0.025590551181102345</v>
      </c>
      <c r="R30" s="38"/>
      <c r="S30" s="34">
        <f>S29/$AE29</f>
        <v>0.046259842519684999</v>
      </c>
      <c r="T30" s="35"/>
      <c r="U30" s="31">
        <f>U29/$AE29</f>
        <v>0.042322834645669306</v>
      </c>
      <c r="V30" s="32"/>
      <c r="W30" s="39">
        <f>W29/$AE29</f>
        <v>0.0029527559055118127</v>
      </c>
      <c r="X30" s="40"/>
      <c r="Y30" s="36">
        <f>Y29/$AE29</f>
        <v>0.0029527559055118127</v>
      </c>
      <c r="Z30" s="38"/>
      <c r="AA30" s="33">
        <f>AA29/$AE29</f>
        <v>0.0029527559055118127</v>
      </c>
      <c r="AB30" s="30"/>
      <c r="AC30" s="36">
        <f>AC29/$AE29</f>
        <v>0.00098425196850393764</v>
      </c>
      <c r="AD30" s="38"/>
      <c r="AE30" s="41">
        <f>SUM(C30,AC30,E30,Y30,W30, Q30, AA30,K30,I30,S30,U30,O30,G30,M30)</f>
        <v>1</v>
      </c>
      <c r="AF30" s="27"/>
    </row>
    <row r="31">
      <c r="A31" s="14">
        <v>29</v>
      </c>
      <c r="B31" s="43" t="s">
        <v>62</v>
      </c>
      <c r="C31" s="44">
        <v>6714.4945475980003</v>
      </c>
      <c r="D31" s="45">
        <f t="shared" ref="D31:D41" si="11">C31/C$49</f>
        <v>0.06808035714285722</v>
      </c>
      <c r="E31" s="46">
        <v>2421.6209843796</v>
      </c>
      <c r="F31" s="47">
        <f t="shared" ref="F31:F41" si="12">E31/E$49</f>
        <v>0.036423841059602585</v>
      </c>
      <c r="G31" s="99">
        <v>2751.8420277041</v>
      </c>
      <c r="H31" s="45">
        <f>G31/G$49</f>
        <v>0.051759834368530017</v>
      </c>
      <c r="I31" s="46">
        <v>1320.8841732979699</v>
      </c>
      <c r="J31" s="47">
        <f>I31/I$49</f>
        <v>0.03061224489795927</v>
      </c>
      <c r="K31" s="53">
        <v>660.44208664898304</v>
      </c>
      <c r="L31" s="50">
        <f>K31/K$49</f>
        <v>0.022813688212927695</v>
      </c>
      <c r="M31" s="100">
        <v>1541.03153551429</v>
      </c>
      <c r="N31" s="47">
        <f>M31/M$49</f>
        <v>0.072916666666666491</v>
      </c>
      <c r="O31" s="53">
        <v>2201.4736221632802</v>
      </c>
      <c r="P31" s="50">
        <f>O31/O$49</f>
        <v>0.11173184357541906</v>
      </c>
      <c r="Q31" s="46">
        <v>440.29472443265502</v>
      </c>
      <c r="R31" s="47">
        <f>Q31/Q$49</f>
        <v>0.039999999999999973</v>
      </c>
      <c r="S31" s="53">
        <v>550.36840554081903</v>
      </c>
      <c r="T31" s="50">
        <f>S31/S$49</f>
        <v>0.060975609756097553</v>
      </c>
      <c r="U31" s="46">
        <v>110.073681108164</v>
      </c>
      <c r="V31" s="47">
        <f>U31/U$49</f>
        <v>0.013333333333333339</v>
      </c>
      <c r="W31" s="58" t="s">
        <v>36</v>
      </c>
      <c r="X31" s="58" t="s">
        <v>36</v>
      </c>
      <c r="Y31" s="46">
        <v>110.073681108164</v>
      </c>
      <c r="Z31" s="47">
        <f>Y31/Y$49</f>
        <v>0.024390243902439018</v>
      </c>
      <c r="AA31" s="64" t="s">
        <v>36</v>
      </c>
      <c r="AB31" s="64" t="s">
        <v>36</v>
      </c>
      <c r="AC31" s="46">
        <v>110.073681108164</v>
      </c>
      <c r="AD31" s="47">
        <f>AC31/AC$49</f>
        <v>0.047619047619047637</v>
      </c>
      <c r="AE31" s="67">
        <f>SUM(C31,AC31,E31,Y31,W31,Q31,AA31,K31,I31,S31,U31,O31,G31, M31)</f>
        <v>18932.673150604191</v>
      </c>
      <c r="AF31" s="56">
        <f t="shared" ref="AF31:AF41" si="13">AE31/AE$49</f>
        <v>0.050692602416740361</v>
      </c>
    </row>
    <row r="32" ht="27">
      <c r="A32" s="42">
        <v>30</v>
      </c>
      <c r="B32" s="57" t="s">
        <v>63</v>
      </c>
      <c r="C32" s="29">
        <f>C31/$AE31</f>
        <v>0.3546511627906978</v>
      </c>
      <c r="D32" s="30"/>
      <c r="E32" s="31">
        <f>E31/$AE31</f>
        <v>0.12790697674418575</v>
      </c>
      <c r="F32" s="32"/>
      <c r="G32" s="102">
        <f>G31/$AE31</f>
        <v>0.14534883720930247</v>
      </c>
      <c r="H32" s="30"/>
      <c r="I32" s="31">
        <f>I31/$AE31</f>
        <v>0.069767441860465282</v>
      </c>
      <c r="J32" s="32"/>
      <c r="K32" s="34">
        <f>K31/$AE31</f>
        <v>0.034883720930232537</v>
      </c>
      <c r="L32" s="35"/>
      <c r="M32" s="36">
        <f>M31/$AE31</f>
        <v>0.081395348837209058</v>
      </c>
      <c r="N32" s="32"/>
      <c r="O32" s="34">
        <f>O31/$AE31</f>
        <v>0.11627906976744198</v>
      </c>
      <c r="P32" s="35"/>
      <c r="Q32" s="36">
        <f>Q31/$AE31</f>
        <v>0.023255813953488341</v>
      </c>
      <c r="R32" s="38"/>
      <c r="S32" s="34">
        <f>S31/$AE31</f>
        <v>0.02906976744186044</v>
      </c>
      <c r="T32" s="35"/>
      <c r="U32" s="31">
        <f>U31/$AE31</f>
        <v>0.0058139534883720981</v>
      </c>
      <c r="V32" s="32"/>
      <c r="W32" s="58" t="s">
        <v>36</v>
      </c>
      <c r="X32" s="66"/>
      <c r="Y32" s="36">
        <f>Y31/$AE31</f>
        <v>0.0058139534883720981</v>
      </c>
      <c r="Z32" s="38"/>
      <c r="AA32" s="64" t="s">
        <v>36</v>
      </c>
      <c r="AB32" s="65"/>
      <c r="AC32" s="36">
        <f>AC31/$AE31</f>
        <v>0.0058139534883720981</v>
      </c>
      <c r="AD32" s="38"/>
      <c r="AE32" s="41">
        <f>SUM(C32,AC32,E32,Y32,W32, Q32, AA32,K32,I32,S32,U32,O32,G32,M32)</f>
        <v>0.99999999999999978</v>
      </c>
      <c r="AF32" s="56"/>
    </row>
    <row r="33">
      <c r="A33" s="42">
        <v>31</v>
      </c>
      <c r="B33" s="43" t="s">
        <v>64</v>
      </c>
      <c r="C33" s="44">
        <v>7374.9366342469903</v>
      </c>
      <c r="D33" s="45">
        <f t="shared" si="11"/>
        <v>0.074776785714285865</v>
      </c>
      <c r="E33" s="46">
        <v>2531.6946654877702</v>
      </c>
      <c r="F33" s="47">
        <f t="shared" si="12"/>
        <v>0.038079470198675525</v>
      </c>
      <c r="G33" s="99">
        <v>1761.1788977306201</v>
      </c>
      <c r="H33" s="45">
        <f>G33/G$49</f>
        <v>0.033126293995859139</v>
      </c>
      <c r="I33" s="46">
        <v>1541.03153551429</v>
      </c>
      <c r="J33" s="47">
        <f>I33/I$49</f>
        <v>0.035714285714285622</v>
      </c>
      <c r="K33" s="53">
        <v>1210.8104921898</v>
      </c>
      <c r="L33" s="50">
        <f>K33/K$49</f>
        <v>0.04182509505703403</v>
      </c>
      <c r="M33" s="100">
        <v>1320.8841732979699</v>
      </c>
      <c r="N33" s="47">
        <f>M33/M$49</f>
        <v>0.06250000000000018</v>
      </c>
      <c r="O33" s="53">
        <v>1100.7368110816401</v>
      </c>
      <c r="P33" s="50">
        <f>O33/O$49</f>
        <v>0.055865921787709528</v>
      </c>
      <c r="Q33" s="46">
        <v>550.36840554081903</v>
      </c>
      <c r="R33" s="47">
        <f>Q33/Q$49</f>
        <v>0.049999999999999989</v>
      </c>
      <c r="S33" s="103">
        <v>330.22104332449197</v>
      </c>
      <c r="T33" s="50">
        <f>S33/S$49</f>
        <v>0.036585365853658597</v>
      </c>
      <c r="U33" s="46">
        <v>110.073681108164</v>
      </c>
      <c r="V33" s="47">
        <f>U33/U$49</f>
        <v>0.013333333333333339</v>
      </c>
      <c r="W33" s="53">
        <v>110.073681108164</v>
      </c>
      <c r="X33" s="50">
        <f t="shared" ref="X33:X35" si="14">W33/W$49</f>
        <v>0.023809523809523836</v>
      </c>
      <c r="Y33" s="46">
        <v>110.073681108164</v>
      </c>
      <c r="Z33" s="47">
        <f>Y33/Y$49</f>
        <v>0.024390243902439018</v>
      </c>
      <c r="AA33" s="48">
        <v>110.073681108164</v>
      </c>
      <c r="AB33" s="45">
        <f t="shared" ref="AB33:AB41" si="15">AA33/AA$49</f>
        <v>0.04347826086956523</v>
      </c>
      <c r="AC33" s="60" t="s">
        <v>36</v>
      </c>
      <c r="AD33" s="104" t="s">
        <v>36</v>
      </c>
      <c r="AE33" s="67">
        <f>SUM(C33,AC33,E33,Y33,W33,Q33,AA33,K33,I33,S33,U33,O33,G33, M33)</f>
        <v>18162.15738284705</v>
      </c>
      <c r="AF33" s="56">
        <f t="shared" si="13"/>
        <v>0.048629531388152111</v>
      </c>
    </row>
    <row r="34" ht="27">
      <c r="A34" s="14">
        <v>32</v>
      </c>
      <c r="B34" s="57" t="s">
        <v>65</v>
      </c>
      <c r="C34" s="29">
        <f>C33/$AE33</f>
        <v>0.4060606060606064</v>
      </c>
      <c r="D34" s="30"/>
      <c r="E34" s="31">
        <f>E33/$AE33</f>
        <v>0.13939393939393938</v>
      </c>
      <c r="F34" s="32"/>
      <c r="G34" s="102">
        <f>G33/$AE33</f>
        <v>0.096969696969696803</v>
      </c>
      <c r="H34" s="30"/>
      <c r="I34" s="31">
        <f>I33/$AE33</f>
        <v>0.084848484848484562</v>
      </c>
      <c r="J34" s="32"/>
      <c r="K34" s="34">
        <f>K33/$AE33</f>
        <v>0.066666666666666485</v>
      </c>
      <c r="L34" s="35"/>
      <c r="M34" s="36">
        <f>M33/$AE33</f>
        <v>0.072727272727272876</v>
      </c>
      <c r="N34" s="32"/>
      <c r="O34" s="34">
        <f>O33/$AE33</f>
        <v>0.060606060606060642</v>
      </c>
      <c r="P34" s="35"/>
      <c r="Q34" s="36">
        <f>Q33/$AE33</f>
        <v>0.030303030303030266</v>
      </c>
      <c r="R34" s="38"/>
      <c r="S34" s="34">
        <f>S33/$AE33</f>
        <v>0.018181818181818191</v>
      </c>
      <c r="T34" s="35"/>
      <c r="U34" s="31">
        <f>U33/$AE33</f>
        <v>0.0060606060606060641</v>
      </c>
      <c r="V34" s="32"/>
      <c r="W34" s="39">
        <f>W33/$AE33</f>
        <v>0.0060606060606060641</v>
      </c>
      <c r="X34" s="40"/>
      <c r="Y34" s="36">
        <f>Y33/$AE33</f>
        <v>0.0060606060606060641</v>
      </c>
      <c r="Z34" s="38"/>
      <c r="AA34" s="33">
        <f>AA33/$AE33</f>
        <v>0.0060606060606060641</v>
      </c>
      <c r="AB34" s="30"/>
      <c r="AC34" s="105" t="s">
        <v>36</v>
      </c>
      <c r="AD34" s="106"/>
      <c r="AE34" s="41">
        <f>SUM(C34,AC34,E34,Y34,W34, Q34, AA34,K34,I34,S34,U34,O34,G34,M34)</f>
        <v>1</v>
      </c>
      <c r="AF34" s="56"/>
    </row>
    <row r="35">
      <c r="A35" s="42">
        <v>33</v>
      </c>
      <c r="B35" s="43" t="s">
        <v>66</v>
      </c>
      <c r="C35" s="44">
        <v>4733.1682876510504</v>
      </c>
      <c r="D35" s="45">
        <f t="shared" si="11"/>
        <v>0.047991071428571494</v>
      </c>
      <c r="E35" s="46">
        <v>2531.6946654877702</v>
      </c>
      <c r="F35" s="47">
        <f t="shared" si="12"/>
        <v>0.038079470198675525</v>
      </c>
      <c r="G35" s="20">
        <v>990.66312997347495</v>
      </c>
      <c r="H35" s="45">
        <f>G35/G$49</f>
        <v>0.018633540372670787</v>
      </c>
      <c r="I35" s="46">
        <v>1210.8104921898</v>
      </c>
      <c r="J35" s="47">
        <f>I35/I$49</f>
        <v>0.028061224489795866</v>
      </c>
      <c r="K35" s="53">
        <v>770.51576775714705</v>
      </c>
      <c r="L35" s="50">
        <f>K35/K$49</f>
        <v>0.026615969581748986</v>
      </c>
      <c r="M35" s="100">
        <v>330.22104332449197</v>
      </c>
      <c r="N35" s="47">
        <f>M35/M$49</f>
        <v>0.015625000000000021</v>
      </c>
      <c r="O35" s="53">
        <v>1320.8841732979699</v>
      </c>
      <c r="P35" s="50">
        <f>O35/O$49</f>
        <v>0.067039106145251534</v>
      </c>
      <c r="Q35" s="46">
        <v>440.29472443265502</v>
      </c>
      <c r="R35" s="47">
        <f>Q35/Q$49</f>
        <v>0.039999999999999973</v>
      </c>
      <c r="S35" s="53">
        <v>110.073681108164</v>
      </c>
      <c r="T35" s="50">
        <f>S35/S$49</f>
        <v>0.012195121951219532</v>
      </c>
      <c r="U35" s="60" t="s">
        <v>36</v>
      </c>
      <c r="V35" s="104" t="s">
        <v>36</v>
      </c>
      <c r="W35" s="53">
        <v>110.073681108164</v>
      </c>
      <c r="X35" s="50">
        <f t="shared" si="14"/>
        <v>0.023809523809523836</v>
      </c>
      <c r="Y35" s="46">
        <v>220.14736221632799</v>
      </c>
      <c r="Z35" s="47">
        <f>Y35/Y$49</f>
        <v>0.048780487804878037</v>
      </c>
      <c r="AA35" s="64" t="s">
        <v>36</v>
      </c>
      <c r="AB35" s="64" t="s">
        <v>36</v>
      </c>
      <c r="AC35" s="60" t="s">
        <v>36</v>
      </c>
      <c r="AD35" s="104" t="s">
        <v>36</v>
      </c>
      <c r="AE35" s="67">
        <f>SUM(C35,AC35,E35,Y35,W35,Q35,AA35,K35,I35,S35,U35,O35,G35, M35)</f>
        <v>12768.547008547015</v>
      </c>
      <c r="AF35" s="56">
        <f t="shared" si="13"/>
        <v>0.034188034188034205</v>
      </c>
    </row>
    <row r="36" ht="27">
      <c r="A36" s="42">
        <v>34</v>
      </c>
      <c r="B36" s="57" t="s">
        <v>67</v>
      </c>
      <c r="C36" s="29">
        <f>C35/$AE35</f>
        <v>0.37068965517241392</v>
      </c>
      <c r="D36" s="30"/>
      <c r="E36" s="31">
        <f>E35/$AE35</f>
        <v>0.19827586206896552</v>
      </c>
      <c r="F36" s="32"/>
      <c r="G36" s="33">
        <f>G35/$AE35</f>
        <v>0.077586206896551699</v>
      </c>
      <c r="H36" s="30"/>
      <c r="I36" s="31">
        <f>I35/$AE35</f>
        <v>0.094827586206896311</v>
      </c>
      <c r="J36" s="32"/>
      <c r="K36" s="34">
        <f>K35/$AE35</f>
        <v>0.060344827586206864</v>
      </c>
      <c r="L36" s="35"/>
      <c r="M36" s="36">
        <f>M35/$AE35</f>
        <v>0.025862068965517258</v>
      </c>
      <c r="N36" s="32"/>
      <c r="O36" s="34">
        <f>O35/$AE35</f>
        <v>0.10344827586206919</v>
      </c>
      <c r="P36" s="35"/>
      <c r="Q36" s="36">
        <f>Q35/$AE35</f>
        <v>0.034482758620689599</v>
      </c>
      <c r="R36" s="38"/>
      <c r="S36" s="34">
        <f>S35/$AE35</f>
        <v>0.0086206896551724189</v>
      </c>
      <c r="T36" s="35"/>
      <c r="U36" s="105" t="s">
        <v>36</v>
      </c>
      <c r="V36" s="106"/>
      <c r="W36" s="39">
        <f>W35/$AE35</f>
        <v>0.0086206896551724189</v>
      </c>
      <c r="X36" s="40"/>
      <c r="Y36" s="36">
        <f>Y35/$AE35</f>
        <v>0.017241379310344838</v>
      </c>
      <c r="Z36" s="38"/>
      <c r="AA36" s="64" t="s">
        <v>36</v>
      </c>
      <c r="AB36" s="65"/>
      <c r="AC36" s="105" t="s">
        <v>36</v>
      </c>
      <c r="AD36" s="106"/>
      <c r="AE36" s="41">
        <f>SUM(C36,AC36,E36,Y36,W36, Q36, AA36,K36,I36,S36,U36,O36,G36,M36)</f>
        <v>1</v>
      </c>
      <c r="AF36" s="56"/>
    </row>
    <row r="37">
      <c r="A37" s="14">
        <v>35</v>
      </c>
      <c r="B37" s="43" t="s">
        <v>68</v>
      </c>
      <c r="C37" s="107">
        <v>3082.06307102859</v>
      </c>
      <c r="D37" s="45">
        <f t="shared" si="11"/>
        <v>0.031250000000000035</v>
      </c>
      <c r="E37" s="46">
        <v>770.51576775714705</v>
      </c>
      <c r="F37" s="47">
        <f t="shared" si="12"/>
        <v>0.011589403973509936</v>
      </c>
      <c r="G37" s="48">
        <v>2091.39994105511</v>
      </c>
      <c r="H37" s="45">
        <f>G37/G$49</f>
        <v>0.039337474120082698</v>
      </c>
      <c r="I37" s="46">
        <v>1430.9578544061301</v>
      </c>
      <c r="J37" s="47">
        <f>I37/I$49</f>
        <v>0.033163265306122451</v>
      </c>
      <c r="K37" s="53">
        <v>770.51576775714705</v>
      </c>
      <c r="L37" s="50">
        <f>K37/K$49</f>
        <v>0.026615969581748986</v>
      </c>
      <c r="M37" s="100">
        <v>550.36840554081903</v>
      </c>
      <c r="N37" s="47">
        <f>M37/M$49</f>
        <v>0.026041666666666657</v>
      </c>
      <c r="O37" s="53">
        <v>330.22104332449197</v>
      </c>
      <c r="P37" s="50">
        <f>O37/O$49</f>
        <v>0.016759776536312856</v>
      </c>
      <c r="Q37" s="46">
        <v>440.29472443265502</v>
      </c>
      <c r="R37" s="47">
        <f>Q37/Q$49</f>
        <v>0.039999999999999973</v>
      </c>
      <c r="S37" s="58" t="s">
        <v>36</v>
      </c>
      <c r="T37" s="59" t="s">
        <v>36</v>
      </c>
      <c r="U37" s="46">
        <v>330.22104332449197</v>
      </c>
      <c r="V37" s="47">
        <f>U37/U$49</f>
        <v>0.040000000000000015</v>
      </c>
      <c r="W37" s="58" t="s">
        <v>36</v>
      </c>
      <c r="X37" s="59" t="s">
        <v>36</v>
      </c>
      <c r="Y37" s="60" t="s">
        <v>36</v>
      </c>
      <c r="Z37" s="104" t="s">
        <v>36</v>
      </c>
      <c r="AA37" s="108" t="s">
        <v>36</v>
      </c>
      <c r="AB37" s="108" t="s">
        <v>36</v>
      </c>
      <c r="AC37" s="60" t="s">
        <v>36</v>
      </c>
      <c r="AD37" s="104" t="s">
        <v>36</v>
      </c>
      <c r="AE37" s="67">
        <f>SUM(C37,AC37,E37,Y37,W37,Q37,AA37,K37,I37,S37,U37,O37,G37, M37)</f>
        <v>9796.5576186265807</v>
      </c>
      <c r="AF37" s="56">
        <f t="shared" si="13"/>
        <v>0.026230474506336567</v>
      </c>
    </row>
    <row r="38" ht="27">
      <c r="A38" s="42">
        <v>36</v>
      </c>
      <c r="B38" s="57" t="s">
        <v>69</v>
      </c>
      <c r="C38" s="29">
        <f>C37/$AE37</f>
        <v>0.31460674157303398</v>
      </c>
      <c r="D38" s="30"/>
      <c r="E38" s="31">
        <f>E37/$AE37</f>
        <v>0.078651685393258453</v>
      </c>
      <c r="F38" s="32"/>
      <c r="G38" s="33">
        <f>G37/$AE37</f>
        <v>0.21348314606741545</v>
      </c>
      <c r="H38" s="30"/>
      <c r="I38" s="31">
        <f>I37/$AE37</f>
        <v>0.1460674157303371</v>
      </c>
      <c r="J38" s="32"/>
      <c r="K38" s="34">
        <f>K37/$AE37</f>
        <v>0.078651685393258453</v>
      </c>
      <c r="L38" s="35"/>
      <c r="M38" s="36">
        <f>M37/$AE37</f>
        <v>0.056179775280898868</v>
      </c>
      <c r="N38" s="37"/>
      <c r="O38" s="34">
        <f>O37/$AE37</f>
        <v>0.033707865168539373</v>
      </c>
      <c r="P38" s="35"/>
      <c r="Q38" s="36">
        <f>Q37/$AE37</f>
        <v>0.044943820224719072</v>
      </c>
      <c r="R38" s="38"/>
      <c r="S38" s="109" t="s">
        <v>36</v>
      </c>
      <c r="T38" s="66"/>
      <c r="U38" s="31">
        <f>U37/$AE37</f>
        <v>0.033707865168539373</v>
      </c>
      <c r="V38" s="32"/>
      <c r="W38" s="109" t="s">
        <v>36</v>
      </c>
      <c r="X38" s="66"/>
      <c r="Y38" s="105" t="s">
        <v>36</v>
      </c>
      <c r="Z38" s="106"/>
      <c r="AA38" s="110" t="s">
        <v>36</v>
      </c>
      <c r="AB38" s="30"/>
      <c r="AC38" s="105" t="s">
        <v>36</v>
      </c>
      <c r="AD38" s="106"/>
      <c r="AE38" s="41">
        <f>SUM(C38,AC38,E38,Y38,W38, Q38, AA38,K38,I38,S38,U38,O38,G38,M38)</f>
        <v>1.0000000000000002</v>
      </c>
      <c r="AF38" s="56"/>
    </row>
    <row r="39">
      <c r="A39" s="42">
        <v>37</v>
      </c>
      <c r="B39" s="43" t="s">
        <v>70</v>
      </c>
      <c r="C39" s="44">
        <v>2311.5473032714399</v>
      </c>
      <c r="D39" s="45">
        <f t="shared" si="11"/>
        <v>0.023437499999999997</v>
      </c>
      <c r="E39" s="46">
        <v>220.14736221632799</v>
      </c>
      <c r="F39" s="47">
        <f t="shared" si="12"/>
        <v>0.0033112582781457001</v>
      </c>
      <c r="G39" s="48">
        <v>440.29472443265502</v>
      </c>
      <c r="H39" s="45">
        <f>G39/G$49</f>
        <v>0.0082815734989647848</v>
      </c>
      <c r="I39" s="46">
        <v>660.44208664898304</v>
      </c>
      <c r="J39" s="47">
        <f>I39/I$49</f>
        <v>0.015306122448979591</v>
      </c>
      <c r="K39" s="58" t="s">
        <v>36</v>
      </c>
      <c r="L39" s="59" t="s">
        <v>36</v>
      </c>
      <c r="M39" s="46">
        <v>220.14736221632799</v>
      </c>
      <c r="N39" s="52">
        <f>M39/M$49</f>
        <v>0.010416666666666682</v>
      </c>
      <c r="O39" s="58" t="s">
        <v>36</v>
      </c>
      <c r="P39" s="59" t="s">
        <v>36</v>
      </c>
      <c r="Q39" s="60" t="s">
        <v>36</v>
      </c>
      <c r="R39" s="104" t="s">
        <v>36</v>
      </c>
      <c r="S39" s="58" t="s">
        <v>36</v>
      </c>
      <c r="T39" s="59" t="s">
        <v>36</v>
      </c>
      <c r="U39" s="60" t="s">
        <v>36</v>
      </c>
      <c r="V39" s="104" t="s">
        <v>36</v>
      </c>
      <c r="W39" s="58" t="s">
        <v>36</v>
      </c>
      <c r="X39" s="59" t="s">
        <v>36</v>
      </c>
      <c r="Y39" s="60" t="s">
        <v>36</v>
      </c>
      <c r="Z39" s="104" t="s">
        <v>36</v>
      </c>
      <c r="AA39" s="108">
        <v>220.14736221632799</v>
      </c>
      <c r="AB39" s="45">
        <f t="shared" si="15"/>
        <v>0.08695652173913046</v>
      </c>
      <c r="AC39" s="60" t="s">
        <v>36</v>
      </c>
      <c r="AD39" s="104" t="s">
        <v>36</v>
      </c>
      <c r="AE39" s="67">
        <f>SUM(C39,AC39,E39,Y39,W39,Q39,AA39,K39,I39,S39,U39,O39,G39, M39)</f>
        <v>4072.7262010020622</v>
      </c>
      <c r="AF39" s="56">
        <f t="shared" si="13"/>
        <v>0.010904804008252281</v>
      </c>
    </row>
    <row r="40" ht="27">
      <c r="A40" s="14">
        <v>38</v>
      </c>
      <c r="B40" s="57" t="s">
        <v>71</v>
      </c>
      <c r="C40" s="29">
        <f>C39/$AE39</f>
        <v>0.56756756756756732</v>
      </c>
      <c r="D40" s="30"/>
      <c r="E40" s="31">
        <f>E39/$AE39</f>
        <v>0.054054054054054126</v>
      </c>
      <c r="F40" s="32"/>
      <c r="G40" s="33">
        <f>G39/$AE39</f>
        <v>0.10810810810810802</v>
      </c>
      <c r="H40" s="30"/>
      <c r="I40" s="31">
        <f>I39/$AE39</f>
        <v>0.16216216216216214</v>
      </c>
      <c r="J40" s="32"/>
      <c r="K40" s="61" t="s">
        <v>36</v>
      </c>
      <c r="L40" s="62"/>
      <c r="M40" s="36">
        <f>M39/$AE39</f>
        <v>0.054054054054054126</v>
      </c>
      <c r="N40" s="37"/>
      <c r="O40" s="61" t="s">
        <v>36</v>
      </c>
      <c r="P40" s="62"/>
      <c r="Q40" s="105" t="s">
        <v>36</v>
      </c>
      <c r="R40" s="106"/>
      <c r="S40" s="109" t="s">
        <v>36</v>
      </c>
      <c r="T40" s="66"/>
      <c r="U40" s="105" t="s">
        <v>36</v>
      </c>
      <c r="V40" s="106"/>
      <c r="W40" s="109" t="s">
        <v>36</v>
      </c>
      <c r="X40" s="66"/>
      <c r="Y40" s="105" t="s">
        <v>36</v>
      </c>
      <c r="Z40" s="106"/>
      <c r="AA40" s="33">
        <f>AA39/$AE39</f>
        <v>0.054054054054054126</v>
      </c>
      <c r="AB40" s="30"/>
      <c r="AC40" s="105" t="s">
        <v>36</v>
      </c>
      <c r="AD40" s="106"/>
      <c r="AE40" s="41">
        <f>SUM(C40,AC40,E40,Y40,W40, Q40, AA40,K40,I40,S40,U40,O40,G40,M40)</f>
        <v>1</v>
      </c>
      <c r="AF40" s="71"/>
    </row>
    <row r="41" ht="17.25">
      <c r="A41" s="42">
        <v>39</v>
      </c>
      <c r="B41" s="69" t="s">
        <v>72</v>
      </c>
      <c r="C41" s="44">
        <v>990.66312997347495</v>
      </c>
      <c r="D41" s="45">
        <f t="shared" si="11"/>
        <v>0.010044642857142863</v>
      </c>
      <c r="E41" s="46">
        <v>660.44208664898304</v>
      </c>
      <c r="F41" s="47">
        <f t="shared" si="12"/>
        <v>0.0099337748344370865</v>
      </c>
      <c r="G41" s="108">
        <v>330.22104332449197</v>
      </c>
      <c r="H41" s="45">
        <f>G41/G$49</f>
        <v>0.0062111801242236012</v>
      </c>
      <c r="I41" s="46">
        <v>330.22104332449197</v>
      </c>
      <c r="J41" s="47">
        <f>I41/I$49</f>
        <v>0.0076530612244898061</v>
      </c>
      <c r="K41" s="53">
        <v>220.14736221632799</v>
      </c>
      <c r="L41" s="50">
        <f>K41/K$49</f>
        <v>0.007604562737642576</v>
      </c>
      <c r="M41" s="46">
        <v>440.29472443265502</v>
      </c>
      <c r="N41" s="52">
        <f>M41/M$49</f>
        <v>0.020833333333333318</v>
      </c>
      <c r="O41" s="53">
        <v>330.22104332449197</v>
      </c>
      <c r="P41" s="50">
        <f>O41/O$49</f>
        <v>0.016759776536312856</v>
      </c>
      <c r="Q41" s="60" t="s">
        <v>36</v>
      </c>
      <c r="R41" s="104" t="s">
        <v>36</v>
      </c>
      <c r="S41" s="103" t="s">
        <v>36</v>
      </c>
      <c r="T41" s="59" t="s">
        <v>36</v>
      </c>
      <c r="U41" s="60" t="s">
        <v>36</v>
      </c>
      <c r="V41" s="104" t="s">
        <v>36</v>
      </c>
      <c r="W41" s="103" t="s">
        <v>36</v>
      </c>
      <c r="X41" s="59" t="s">
        <v>36</v>
      </c>
      <c r="Y41" s="60" t="s">
        <v>36</v>
      </c>
      <c r="Z41" s="104" t="s">
        <v>36</v>
      </c>
      <c r="AA41" s="48">
        <v>110.073681108164</v>
      </c>
      <c r="AB41" s="45">
        <f t="shared" si="15"/>
        <v>0.04347826086956523</v>
      </c>
      <c r="AC41" s="60" t="s">
        <v>36</v>
      </c>
      <c r="AD41" s="104" t="s">
        <v>36</v>
      </c>
      <c r="AE41" s="67">
        <f>SUM(C41,AC41,E41,Y41,W41,Q41,AA41,K41,I41,S41,U41,O41,G41, M41)</f>
        <v>3412.2841143530809</v>
      </c>
      <c r="AF41" s="56">
        <f t="shared" si="13"/>
        <v>0.0091364574123194847</v>
      </c>
    </row>
    <row r="42" ht="27">
      <c r="A42" s="42">
        <v>40</v>
      </c>
      <c r="B42" s="70" t="s">
        <v>73</v>
      </c>
      <c r="C42" s="29">
        <f>C41/$AE41</f>
        <v>0.29032258064516125</v>
      </c>
      <c r="D42" s="30"/>
      <c r="E42" s="31">
        <f>E41/$AE41</f>
        <v>0.19354838709677408</v>
      </c>
      <c r="F42" s="32"/>
      <c r="G42" s="33">
        <f>G41/$AE41</f>
        <v>0.096774193548387177</v>
      </c>
      <c r="H42" s="30"/>
      <c r="I42" s="31">
        <f>I41/$AE41</f>
        <v>0.096774193548387177</v>
      </c>
      <c r="J42" s="32"/>
      <c r="K42" s="34">
        <f>K41/$AE41</f>
        <v>0.064516129032258118</v>
      </c>
      <c r="L42" s="35"/>
      <c r="M42" s="36">
        <f>M41/$AE41</f>
        <v>0.12903225806451596</v>
      </c>
      <c r="N42" s="37"/>
      <c r="O42" s="34">
        <f>O41/$AE41</f>
        <v>0.096774193548387177</v>
      </c>
      <c r="P42" s="35"/>
      <c r="Q42" s="105" t="s">
        <v>36</v>
      </c>
      <c r="R42" s="106"/>
      <c r="S42" s="109" t="s">
        <v>36</v>
      </c>
      <c r="T42" s="40"/>
      <c r="U42" s="105" t="s">
        <v>36</v>
      </c>
      <c r="V42" s="106"/>
      <c r="W42" s="109" t="s">
        <v>36</v>
      </c>
      <c r="X42" s="40"/>
      <c r="Y42" s="105" t="s">
        <v>36</v>
      </c>
      <c r="Z42" s="106"/>
      <c r="AA42" s="33">
        <f>AA41/$AE41</f>
        <v>0.032258064516129059</v>
      </c>
      <c r="AB42" s="30"/>
      <c r="AC42" s="105" t="s">
        <v>36</v>
      </c>
      <c r="AD42" s="106"/>
      <c r="AE42" s="41">
        <f>SUM(C42,AC42,E42,Y42,W42, Q42, AA42,K42,I42,S42,U42,O42,G42,M42)</f>
        <v>1.0000000000000002</v>
      </c>
      <c r="AF42" s="72"/>
    </row>
    <row r="43">
      <c r="A43" s="14">
        <v>41</v>
      </c>
      <c r="B43" s="73" t="s">
        <v>74</v>
      </c>
      <c r="C43" s="74">
        <f t="shared" ref="C43:AB43" si="16">SUM(C29,C31,C33,C35,C37,C39,C41)</f>
        <v>47551.830238726747</v>
      </c>
      <c r="D43" s="75">
        <f t="shared" si="16"/>
        <v>0.48214285714285693</v>
      </c>
      <c r="E43" s="76">
        <f t="shared" si="16"/>
        <v>28619.157088122596</v>
      </c>
      <c r="F43" s="77">
        <f t="shared" si="16"/>
        <v>0.43046357615894043</v>
      </c>
      <c r="G43" s="78">
        <f t="shared" ref="G43:V43" si="17">SUM(G29,G31,G33,G35,G37,G39,G41)</f>
        <v>26527.757147067554</v>
      </c>
      <c r="H43" s="75">
        <f t="shared" si="17"/>
        <v>0.49896480331262999</v>
      </c>
      <c r="I43" s="76">
        <f t="shared" si="17"/>
        <v>19593.115237253161</v>
      </c>
      <c r="J43" s="77">
        <f t="shared" si="17"/>
        <v>0.45408163265306134</v>
      </c>
      <c r="K43" s="79">
        <f t="shared" si="17"/>
        <v>16951.346890657307</v>
      </c>
      <c r="L43" s="80">
        <f t="shared" si="17"/>
        <v>0.58555133079847999</v>
      </c>
      <c r="M43" s="76">
        <f t="shared" si="17"/>
        <v>10567.073386383736</v>
      </c>
      <c r="N43" s="81">
        <f t="shared" si="17"/>
        <v>0.50000000000000022</v>
      </c>
      <c r="O43" s="79">
        <f t="shared" si="17"/>
        <v>10677.147067491907</v>
      </c>
      <c r="P43" s="80">
        <f t="shared" si="17"/>
        <v>0.54189944134078227</v>
      </c>
      <c r="Q43" s="76">
        <f t="shared" si="17"/>
        <v>4733.168287651044</v>
      </c>
      <c r="R43" s="77">
        <f t="shared" si="17"/>
        <v>0.42999999999999994</v>
      </c>
      <c r="S43" s="79">
        <f t="shared" si="17"/>
        <v>6164.1261420571755</v>
      </c>
      <c r="T43" s="80">
        <f t="shared" si="17"/>
        <v>0.68292682926829273</v>
      </c>
      <c r="U43" s="76">
        <f t="shared" si="17"/>
        <v>5283.5366931918707</v>
      </c>
      <c r="V43" s="77">
        <f t="shared" si="17"/>
        <v>0.64000000000000012</v>
      </c>
      <c r="W43" s="79">
        <f t="shared" si="16"/>
        <v>550.36840554081994</v>
      </c>
      <c r="X43" s="80">
        <f t="shared" si="16"/>
        <v>0.11904761904761918</v>
      </c>
      <c r="Y43" s="76">
        <f>SUM(Y29,Y31,Y33,Y35,Y37,Y39,Y41)</f>
        <v>770.51576775714796</v>
      </c>
      <c r="Z43" s="77">
        <f>SUM(Z29,Z31,Z33,Z35,Z37,Z39,Z41)</f>
        <v>0.17073170731707313</v>
      </c>
      <c r="AA43" s="78">
        <f t="shared" si="16"/>
        <v>770.51576775714796</v>
      </c>
      <c r="AB43" s="75">
        <f t="shared" si="16"/>
        <v>0.3043478260869566</v>
      </c>
      <c r="AC43" s="76">
        <f>SUM(AC29,AC31,AC33,AC35,AC37,AC39,AC41)</f>
        <v>220.14736221632799</v>
      </c>
      <c r="AD43" s="77">
        <f>SUM(AD29,AD31,AD33,AD35,AD37,AD39,AD41)</f>
        <v>0.095238095238095274</v>
      </c>
      <c r="AE43" s="82">
        <f>SUM(C43,AC43,E43,Y43,W43,Q43,AA43,K43,I43,S43,U43,O43,G43, M43)</f>
        <v>178979.80548187456</v>
      </c>
      <c r="AF43" s="83">
        <f>SUM(AF29,AF31,AF33,AF35,AF37,AF39,AF41)</f>
        <v>0.4792219274977898</v>
      </c>
    </row>
    <row r="44" ht="27">
      <c r="A44" s="42">
        <v>42</v>
      </c>
      <c r="B44" s="84" t="s">
        <v>75</v>
      </c>
      <c r="C44" s="111">
        <f>C43/$AE43</f>
        <v>0.26568265682656783</v>
      </c>
      <c r="D44" s="112"/>
      <c r="E44" s="113">
        <f>E43/$AE43</f>
        <v>0.15990159901599002</v>
      </c>
      <c r="F44" s="114"/>
      <c r="G44" s="115">
        <f>G43/$AE43</f>
        <v>0.14821648216482189</v>
      </c>
      <c r="H44" s="112"/>
      <c r="I44" s="113">
        <f>I43/$AE43</f>
        <v>0.109471094710947</v>
      </c>
      <c r="J44" s="114"/>
      <c r="K44" s="116">
        <f>K43/$AE43</f>
        <v>0.094710947109471436</v>
      </c>
      <c r="L44" s="117"/>
      <c r="M44" s="118">
        <f>M43/$AE43</f>
        <v>0.05904059040590405</v>
      </c>
      <c r="N44" s="119"/>
      <c r="O44" s="116">
        <f>O43/$AE43</f>
        <v>0.059655596555965591</v>
      </c>
      <c r="P44" s="117"/>
      <c r="Q44" s="118">
        <f>Q43/$AE43</f>
        <v>0.026445264452644498</v>
      </c>
      <c r="R44" s="120"/>
      <c r="S44" s="116">
        <f>S43/$AE43</f>
        <v>0.034440344403444005</v>
      </c>
      <c r="T44" s="117"/>
      <c r="U44" s="113">
        <f>U43/$AE43</f>
        <v>0.029520295202952039</v>
      </c>
      <c r="V44" s="114"/>
      <c r="W44" s="121">
        <f>W43/$AE43</f>
        <v>0.0030750307503075044</v>
      </c>
      <c r="X44" s="122"/>
      <c r="Y44" s="118">
        <f>Y43/$AE43</f>
        <v>0.0043050430504305067</v>
      </c>
      <c r="Z44" s="120"/>
      <c r="AA44" s="115">
        <f>AA43/$AE43</f>
        <v>0.0043050430504305067</v>
      </c>
      <c r="AB44" s="112"/>
      <c r="AC44" s="118">
        <f>AC43/$AE43</f>
        <v>0.0012300123001230019</v>
      </c>
      <c r="AD44" s="120"/>
      <c r="AE44" s="41">
        <f>SUM(C44,AC44,E44,Y44,W44, Q44, AA44,K44,I44,S44,U44,O44,G44,M44)</f>
        <v>0.99999999999999989</v>
      </c>
      <c r="AF44" s="98"/>
    </row>
    <row r="45">
      <c r="A45" s="42">
        <v>43</v>
      </c>
      <c r="B45" s="123" t="s">
        <v>76</v>
      </c>
      <c r="C45" s="124">
        <v>2641.7683465959299</v>
      </c>
      <c r="D45" s="125">
        <f t="shared" ref="D45:D47" si="18">C45/C$49</f>
        <v>0.026785714285714267</v>
      </c>
      <c r="E45" s="126">
        <v>440.29472443265502</v>
      </c>
      <c r="F45" s="127">
        <f t="shared" ref="F45:F47" si="19">E45/E$49</f>
        <v>0.0066225165562913855</v>
      </c>
      <c r="G45" s="128">
        <v>660.44208664898304</v>
      </c>
      <c r="H45" s="125">
        <f>G45/G$49</f>
        <v>0.012422360248447187</v>
      </c>
      <c r="I45" s="126">
        <v>330.22104332449197</v>
      </c>
      <c r="J45" s="127">
        <f>I45/I$49</f>
        <v>0.0076530612244898061</v>
      </c>
      <c r="K45" s="129">
        <v>110.073681108164</v>
      </c>
      <c r="L45" s="130">
        <f>K45/K$49</f>
        <v>0.003802281368821288</v>
      </c>
      <c r="M45" s="126">
        <v>440.29472443265502</v>
      </c>
      <c r="N45" s="131">
        <f>M45/M$49</f>
        <v>0.020833333333333318</v>
      </c>
      <c r="O45" s="129">
        <v>110.073681108164</v>
      </c>
      <c r="P45" s="130">
        <f>O45/O$49</f>
        <v>0.0055865921787709525</v>
      </c>
      <c r="Q45" s="132" t="s">
        <v>36</v>
      </c>
      <c r="R45" s="133" t="s">
        <v>36</v>
      </c>
      <c r="S45" s="134" t="s">
        <v>36</v>
      </c>
      <c r="T45" s="135" t="s">
        <v>36</v>
      </c>
      <c r="U45" s="126">
        <v>220.14736221632799</v>
      </c>
      <c r="V45" s="127">
        <f>U45/U$49</f>
        <v>0.026666666666666679</v>
      </c>
      <c r="W45" s="134" t="s">
        <v>36</v>
      </c>
      <c r="X45" s="135" t="s">
        <v>36</v>
      </c>
      <c r="Y45" s="126">
        <v>220.14736221632799</v>
      </c>
      <c r="Z45" s="127">
        <f>Y45/Y$49</f>
        <v>0.048780487804878037</v>
      </c>
      <c r="AA45" s="134" t="s">
        <v>36</v>
      </c>
      <c r="AB45" s="135" t="s">
        <v>36</v>
      </c>
      <c r="AC45" s="132" t="s">
        <v>36</v>
      </c>
      <c r="AD45" s="132" t="s">
        <v>36</v>
      </c>
      <c r="AE45" s="82">
        <f>SUM(C45,AC45,E45,Y45,W45,Q45,AA45,K45,I45,S45,U45,O45,G45, M45)</f>
        <v>5173.4630120836982</v>
      </c>
      <c r="AF45" s="83">
        <f>AE45/AE$49</f>
        <v>0.013852048334806947</v>
      </c>
    </row>
    <row r="46" ht="27">
      <c r="A46" s="14">
        <v>44</v>
      </c>
      <c r="B46" s="136" t="s">
        <v>77</v>
      </c>
      <c r="C46" s="137">
        <f>C45/$AE45</f>
        <v>0.51063829787234016</v>
      </c>
      <c r="D46" s="138"/>
      <c r="E46" s="139">
        <f>E45/$AE45</f>
        <v>0.085106382978723374</v>
      </c>
      <c r="F46" s="140"/>
      <c r="G46" s="102">
        <f>G45/$AE45</f>
        <v>0.12765957446808515</v>
      </c>
      <c r="H46" s="138"/>
      <c r="I46" s="139">
        <f>I45/$AE45</f>
        <v>0.063829787234042673</v>
      </c>
      <c r="J46" s="140"/>
      <c r="K46" s="141">
        <f>K45/$AE45</f>
        <v>0.021276595744680889</v>
      </c>
      <c r="L46" s="142"/>
      <c r="M46" s="143">
        <f>M45/$AE45</f>
        <v>0.085106382978723374</v>
      </c>
      <c r="N46" s="144"/>
      <c r="O46" s="141">
        <f>O45/$AE45</f>
        <v>0.021276595744680889</v>
      </c>
      <c r="P46" s="142"/>
      <c r="Q46" s="145" t="s">
        <v>36</v>
      </c>
      <c r="R46" s="146"/>
      <c r="S46" s="147" t="s">
        <v>36</v>
      </c>
      <c r="T46" s="148"/>
      <c r="U46" s="139">
        <f>U45/$AE45</f>
        <v>0.042553191489361777</v>
      </c>
      <c r="V46" s="140"/>
      <c r="W46" s="147" t="s">
        <v>36</v>
      </c>
      <c r="X46" s="148"/>
      <c r="Y46" s="143">
        <f>Y45/$AE45</f>
        <v>0.042553191489361777</v>
      </c>
      <c r="Z46" s="149"/>
      <c r="AA46" s="147" t="s">
        <v>36</v>
      </c>
      <c r="AB46" s="148"/>
      <c r="AC46" s="60" t="s">
        <v>36</v>
      </c>
      <c r="AD46" s="146"/>
      <c r="AE46" s="150">
        <f>SUM(C46,AC46,E46,Y46,W46, Q46, AA46,K46,I46,S46,U46,O46,G46,M46)</f>
        <v>1</v>
      </c>
      <c r="AF46" s="56"/>
    </row>
    <row r="47">
      <c r="A47" s="42">
        <v>45</v>
      </c>
      <c r="B47" s="151" t="s">
        <v>78</v>
      </c>
      <c r="C47" s="16">
        <v>1871.25257883879</v>
      </c>
      <c r="D47" s="17">
        <f t="shared" si="18"/>
        <v>0.018973214285714336</v>
      </c>
      <c r="E47" s="18">
        <v>9576.4102564102704</v>
      </c>
      <c r="F47" s="19">
        <f t="shared" si="19"/>
        <v>0.14403973509933798</v>
      </c>
      <c r="G47" s="99">
        <v>1100.7368110816401</v>
      </c>
      <c r="H47" s="17">
        <f>G47/G$49</f>
        <v>0.020703933747412008</v>
      </c>
      <c r="I47" s="18">
        <v>1430.9578544061301</v>
      </c>
      <c r="J47" s="19">
        <f>I47/I$49</f>
        <v>0.033163265306122451</v>
      </c>
      <c r="K47" s="25">
        <v>1761.1788977306201</v>
      </c>
      <c r="L47" s="22">
        <f>K47/K$49</f>
        <v>0.060836501901140476</v>
      </c>
      <c r="M47" s="18">
        <v>1981.3262599469499</v>
      </c>
      <c r="N47" s="24">
        <f>M47/M$49</f>
        <v>0.093750000000000042</v>
      </c>
      <c r="O47" s="25">
        <v>550.36840554081903</v>
      </c>
      <c r="P47" s="22">
        <f>O47/O$49</f>
        <v>0.027932960893854712</v>
      </c>
      <c r="Q47" s="18">
        <v>1320.8841732979699</v>
      </c>
      <c r="R47" s="19">
        <f>Q47/Q$49</f>
        <v>0.12000000000000036</v>
      </c>
      <c r="S47" s="152" t="s">
        <v>36</v>
      </c>
      <c r="T47" s="153" t="s">
        <v>36</v>
      </c>
      <c r="U47" s="18">
        <v>220.14736221632799</v>
      </c>
      <c r="V47" s="19">
        <f>U47/U$49</f>
        <v>0.026666666666666679</v>
      </c>
      <c r="W47" s="25">
        <v>220.14736221632799</v>
      </c>
      <c r="X47" s="22">
        <f>W47/W$49</f>
        <v>0.047619047619047672</v>
      </c>
      <c r="Y47" s="18">
        <v>1320.8841732979699</v>
      </c>
      <c r="Z47" s="19">
        <f>Y47/Y$49</f>
        <v>0.29268292682926866</v>
      </c>
      <c r="AA47" s="20">
        <v>770.51576775714705</v>
      </c>
      <c r="AB47" s="17">
        <f>AA47/AA$49</f>
        <v>0.30434782608695626</v>
      </c>
      <c r="AC47" s="18">
        <v>220.14736221632799</v>
      </c>
      <c r="AD47" s="19">
        <f>AC47/AC$49</f>
        <v>0.095238095238095274</v>
      </c>
      <c r="AE47" s="101">
        <f>SUM(C47,AC47,E47,Y47,W47,Q47,AA47,K47,I47,S47,U47,O47,G47, M47)</f>
        <v>22344.957264957291</v>
      </c>
      <c r="AF47" s="27">
        <f>AE47/AE$49</f>
        <v>0.059829059829059901</v>
      </c>
    </row>
    <row r="48" ht="27">
      <c r="A48" s="42">
        <v>46</v>
      </c>
      <c r="B48" s="154" t="s">
        <v>79</v>
      </c>
      <c r="C48" s="29">
        <f>C47/$AE47</f>
        <v>0.083743842364532112</v>
      </c>
      <c r="D48" s="30"/>
      <c r="E48" s="31">
        <f>E47/$AE47</f>
        <v>0.42857142857142871</v>
      </c>
      <c r="F48" s="32"/>
      <c r="G48" s="33">
        <f>G47/$AE47</f>
        <v>0.049261083743842374</v>
      </c>
      <c r="H48" s="30"/>
      <c r="I48" s="31">
        <f>I47/$AE47</f>
        <v>0.064039408866994996</v>
      </c>
      <c r="J48" s="32"/>
      <c r="K48" s="34">
        <f>K47/$AE47</f>
        <v>0.078817733990147604</v>
      </c>
      <c r="L48" s="35"/>
      <c r="M48" s="36">
        <f>M47/$AE47</f>
        <v>0.088669950738916162</v>
      </c>
      <c r="N48" s="37"/>
      <c r="O48" s="34">
        <f>O47/$AE47</f>
        <v>0.024630541871921138</v>
      </c>
      <c r="P48" s="35"/>
      <c r="Q48" s="36">
        <f>Q47/$AE47</f>
        <v>0.059113300492610925</v>
      </c>
      <c r="R48" s="38"/>
      <c r="S48" s="61" t="s">
        <v>36</v>
      </c>
      <c r="T48" s="62"/>
      <c r="U48" s="31">
        <f>U47/$AE47</f>
        <v>0.009852216748768473</v>
      </c>
      <c r="V48" s="32"/>
      <c r="W48" s="39">
        <f>W47/$AE47</f>
        <v>0.009852216748768473</v>
      </c>
      <c r="X48" s="40"/>
      <c r="Y48" s="36">
        <f>Y47/$AE47</f>
        <v>0.059113300492610925</v>
      </c>
      <c r="Z48" s="38"/>
      <c r="AA48" s="33">
        <f>AA47/$AE47</f>
        <v>0.034482758620689613</v>
      </c>
      <c r="AB48" s="30"/>
      <c r="AC48" s="36">
        <f>AC47/$AE47</f>
        <v>0.009852216748768473</v>
      </c>
      <c r="AD48" s="38"/>
      <c r="AE48" s="41">
        <f>SUM(C48,AC48,E48,Y48,W48, Q48, AA48,K48,I48,S48,U48,O48,G48,M48)</f>
        <v>0.99999999999999989</v>
      </c>
      <c r="AF48" s="98"/>
    </row>
    <row r="49">
      <c r="A49" s="14">
        <v>47</v>
      </c>
      <c r="B49" s="155" t="s">
        <v>80</v>
      </c>
      <c r="C49" s="82">
        <f>SUM(C27,C43,C45,C47)</f>
        <v>98626.018272914778</v>
      </c>
      <c r="D49" s="75">
        <f>SUM(D45, D47,D43,D27)</f>
        <v>1.0000000000000004</v>
      </c>
      <c r="E49" s="76">
        <f>SUM(E27,E43,E45,E47)</f>
        <v>66484.503389330959</v>
      </c>
      <c r="F49" s="77">
        <f>SUM(F45, F47,F43,F27)</f>
        <v>1.0000000000000002</v>
      </c>
      <c r="G49" s="79">
        <f>SUM(G27,G43,G45,G47)</f>
        <v>53165.587975243216</v>
      </c>
      <c r="H49" s="75">
        <f>SUM(H45, H47,H43,H27)</f>
        <v>1</v>
      </c>
      <c r="I49" s="76">
        <f>SUM(I27,I43,I45,I47)</f>
        <v>43148.882994400228</v>
      </c>
      <c r="J49" s="77">
        <f>SUM(J45, J47,J43,J27)</f>
        <v>1.0000000000000004</v>
      </c>
      <c r="K49" s="79">
        <f>SUM(K27,K43,K45,K47)</f>
        <v>28949.378131447167</v>
      </c>
      <c r="L49" s="80">
        <f>SUM(L45, L47,L43,L27)</f>
        <v>0.99999999999999978</v>
      </c>
      <c r="M49" s="76">
        <f>SUM(M27,M43,M45,M47)</f>
        <v>21134.146772767457</v>
      </c>
      <c r="N49" s="81">
        <f>SUM(N45, N47,N43,N27)</f>
        <v>1</v>
      </c>
      <c r="O49" s="79">
        <f>SUM(O27,O43,O45,O47)</f>
        <v>19703.188918361346</v>
      </c>
      <c r="P49" s="80">
        <f>SUM(P45, P47,P43,P27)</f>
        <v>1</v>
      </c>
      <c r="Q49" s="76">
        <f>SUM(Q27,Q43,Q45,Q47)</f>
        <v>11007.368110816384</v>
      </c>
      <c r="R49" s="77">
        <f>SUM(R45, R47,R43,R27)</f>
        <v>1</v>
      </c>
      <c r="S49" s="79">
        <f>SUM(S27,S43,S45,S47)</f>
        <v>9026.0418508694329</v>
      </c>
      <c r="T49" s="80">
        <f>SUM(T45, T47,T43,T27)</f>
        <v>0.99999999999999989</v>
      </c>
      <c r="U49" s="76">
        <f>SUM(U27,U43,U45,U47)</f>
        <v>8255.526083112296</v>
      </c>
      <c r="V49" s="77">
        <f>SUM(V45, V47,V43,V27)</f>
        <v>1.0000000000000002</v>
      </c>
      <c r="W49" s="79">
        <f>SUM(W27,W43,W45,W47)</f>
        <v>4623.0946065428825</v>
      </c>
      <c r="X49" s="80">
        <f>SUM(X45, X47,X43,X27)</f>
        <v>1</v>
      </c>
      <c r="Y49" s="76">
        <f>SUM(Y27,Y43,Y45,Y47)</f>
        <v>4513.0209254347246</v>
      </c>
      <c r="Z49" s="77">
        <f>SUM(Z45, Z47,Z43,Z27)</f>
        <v>1</v>
      </c>
      <c r="AA49" s="79">
        <f>SUM(AA27,AA43,AA45,AA47)</f>
        <v>2531.6946654877711</v>
      </c>
      <c r="AB49" s="75">
        <f>SUM(AB45, AB47,AB43,AB27)</f>
        <v>1</v>
      </c>
      <c r="AC49" s="76">
        <f>SUM(AC27,AC43,AC45,AC47)</f>
        <v>2311.5473032714431</v>
      </c>
      <c r="AD49" s="77">
        <f>SUM(AD45, AD47,AD43,AD27)</f>
        <v>1</v>
      </c>
      <c r="AE49" s="82">
        <f>SUM(C49,AC49,E49,Y49,W49,Q49,AA49,K49,I49,S49,U49,O49,G49, M49)</f>
        <v>373480</v>
      </c>
      <c r="AF49" s="83">
        <f>SUM(AF45, AF47,AF43,AF27)</f>
        <v>1.0000000000000004</v>
      </c>
    </row>
    <row r="50" ht="27">
      <c r="A50" s="42">
        <v>48</v>
      </c>
      <c r="B50" s="156" t="s">
        <v>81</v>
      </c>
      <c r="C50" s="85">
        <f>C49/$AE49</f>
        <v>0.26407309165929843</v>
      </c>
      <c r="D50" s="86"/>
      <c r="E50" s="87">
        <f>E49/$AE49</f>
        <v>0.17801355732390212</v>
      </c>
      <c r="F50" s="88"/>
      <c r="G50" s="89">
        <f>G49/$AE49</f>
        <v>0.14235190097259082</v>
      </c>
      <c r="H50" s="86"/>
      <c r="I50" s="87">
        <f>I49/$AE49</f>
        <v>0.11553197760094309</v>
      </c>
      <c r="J50" s="88"/>
      <c r="K50" s="90">
        <f>K49/$AE49</f>
        <v>0.077512525788388048</v>
      </c>
      <c r="L50" s="91"/>
      <c r="M50" s="92">
        <f>M49/$AE49</f>
        <v>0.056587091069849674</v>
      </c>
      <c r="N50" s="93"/>
      <c r="O50" s="90">
        <f>O49/$AE49</f>
        <v>0.052755673445328652</v>
      </c>
      <c r="P50" s="91"/>
      <c r="Q50" s="92">
        <f>Q49/$AE49</f>
        <v>0.029472443265546707</v>
      </c>
      <c r="R50" s="94"/>
      <c r="S50" s="90">
        <f>S49/$AE49</f>
        <v>0.024167403477748293</v>
      </c>
      <c r="T50" s="91"/>
      <c r="U50" s="87">
        <f>U49/$AE49</f>
        <v>0.02210433244916005</v>
      </c>
      <c r="V50" s="88"/>
      <c r="W50" s="95">
        <f>W49/$AE49</f>
        <v>0.01237842617152962</v>
      </c>
      <c r="X50" s="96"/>
      <c r="Y50" s="92">
        <f>Y49/$AE49</f>
        <v>0.012083701738874169</v>
      </c>
      <c r="Z50" s="94"/>
      <c r="AA50" s="89">
        <f>AA49/$AE49</f>
        <v>0.0067786619510757503</v>
      </c>
      <c r="AB50" s="86"/>
      <c r="AC50" s="92">
        <f>AC49/$AE49</f>
        <v>0.0061892130857648152</v>
      </c>
      <c r="AD50" s="94"/>
      <c r="AE50" s="97">
        <f>SUM(C50,AC50,E50,Y50,W50, Q50, AA50,K50,I50,S50,U50,O50,G50,M50)</f>
        <v>1.0000000000000002</v>
      </c>
      <c r="AF50" s="98"/>
    </row>
    <row r="51" ht="17.25">
      <c r="A51" s="42">
        <v>49</v>
      </c>
      <c r="B51" s="157" t="s">
        <v>82</v>
      </c>
      <c r="AE51" s="158">
        <f>SUM(C51:M51)</f>
        <v>0</v>
      </c>
    </row>
    <row r="52">
      <c r="A52" s="14">
        <v>50</v>
      </c>
    </row>
    <row r="53">
      <c r="A53" s="42">
        <v>51</v>
      </c>
      <c r="B53" t="s">
        <v>83</v>
      </c>
    </row>
    <row r="54">
      <c r="A54" s="42">
        <v>52</v>
      </c>
      <c r="B54" t="s">
        <v>84</v>
      </c>
    </row>
    <row r="55">
      <c r="A55" s="14">
        <v>53</v>
      </c>
      <c r="B55" t="s">
        <v>85</v>
      </c>
    </row>
    <row r="56">
      <c r="A56" s="42">
        <v>54</v>
      </c>
      <c r="B56" t="s">
        <v>86</v>
      </c>
    </row>
  </sheetData>
  <autoFilter ref="A2:AF2"/>
  <mergeCells count="1">
    <mergeCell ref="B1:AF1"/>
  </mergeCell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ONLYOFFICE/6.4.2.6</Application>
  <Company>Microsoft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Mikel Rodriguez</cp:lastModifiedBy>
  <cp:revision>1</cp:revision>
  <dcterms:created xsi:type="dcterms:W3CDTF">2018-08-31T07:32:56Z</dcterms:created>
  <dcterms:modified xsi:type="dcterms:W3CDTF">2023-09-07T10:01:43Z</dcterms:modified>
</cp:coreProperties>
</file>