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Z:\FISEAPPS\FISEPRO\New_Content\sample_NFI\MK\Originals_more_recent\Tabular_data\Info_level_B\Topic_Area\Statistical_Office\"/>
    </mc:Choice>
  </mc:AlternateContent>
  <bookViews>
    <workbookView xWindow="0" yWindow="0" windowWidth="28800" windowHeight="11700"/>
  </bookViews>
  <sheets>
    <sheet name="ES339M16" sheetId="2" r:id="rId1"/>
  </sheets>
  <definedNames>
    <definedName name="_xlnm._FilterDatabase" localSheetId="0" hidden="1">ES339M16!$A$3:$U$3</definedName>
  </definedNames>
  <calcPr calcId="162913" iterateDelta="1E-4"/>
</workbook>
</file>

<file path=xl/calcChain.xml><?xml version="1.0" encoding="utf-8"?>
<calcChain xmlns="http://schemas.openxmlformats.org/spreadsheetml/2006/main">
  <c r="U32" i="2" l="1"/>
  <c r="U30" i="2"/>
  <c r="U28" i="2"/>
  <c r="U14" i="2"/>
  <c r="T14" i="2"/>
  <c r="T28" i="2"/>
  <c r="T30" i="2"/>
  <c r="T32" i="2"/>
  <c r="T34" i="2"/>
  <c r="U34" i="2"/>
  <c r="S34" i="2"/>
  <c r="Q34" i="2"/>
  <c r="O34" i="2"/>
  <c r="M34" i="2"/>
  <c r="K34" i="2"/>
  <c r="I34" i="2"/>
  <c r="G34" i="2"/>
  <c r="E34" i="2"/>
  <c r="R34" i="2"/>
  <c r="P34" i="2"/>
  <c r="N34" i="2"/>
  <c r="L34" i="2"/>
  <c r="J34" i="2"/>
  <c r="K16" i="2" s="1"/>
  <c r="H34" i="2"/>
  <c r="I6" i="2" s="1"/>
  <c r="F34" i="2"/>
  <c r="G4" i="2" s="1"/>
  <c r="D35" i="2"/>
  <c r="D34" i="2"/>
  <c r="H28" i="2"/>
  <c r="F28" i="2"/>
  <c r="D28" i="2"/>
  <c r="O22" i="2"/>
  <c r="M16" i="2"/>
  <c r="S32" i="2"/>
  <c r="O32" i="2"/>
  <c r="M32" i="2"/>
  <c r="E32" i="2"/>
  <c r="S30" i="2"/>
  <c r="Q30" i="2"/>
  <c r="O30" i="2"/>
  <c r="M30" i="2"/>
  <c r="K30" i="2"/>
  <c r="R28" i="2"/>
  <c r="P28" i="2"/>
  <c r="N28" i="2"/>
  <c r="L28" i="2"/>
  <c r="J28" i="2"/>
  <c r="T22" i="2"/>
  <c r="T26" i="2"/>
  <c r="T24" i="2"/>
  <c r="T20" i="2"/>
  <c r="T18" i="2"/>
  <c r="T16" i="2"/>
  <c r="T10" i="2"/>
  <c r="R14" i="2"/>
  <c r="P14" i="2"/>
  <c r="N14" i="2"/>
  <c r="L14" i="2"/>
  <c r="J14" i="2"/>
  <c r="H14" i="2"/>
  <c r="F14" i="2"/>
  <c r="T12" i="2"/>
  <c r="T8" i="2"/>
  <c r="T6" i="2"/>
  <c r="T5" i="2"/>
  <c r="T4" i="2"/>
  <c r="S12" i="2"/>
  <c r="S10" i="2"/>
  <c r="S8" i="2"/>
  <c r="Q10" i="2"/>
  <c r="O12" i="2"/>
  <c r="O10" i="2"/>
  <c r="O8" i="2"/>
  <c r="M12" i="2"/>
  <c r="M10" i="2"/>
  <c r="K12" i="2"/>
  <c r="K10" i="2"/>
  <c r="K8" i="2"/>
  <c r="I8" i="2"/>
  <c r="G10" i="2"/>
  <c r="S6" i="2"/>
  <c r="Q6" i="2"/>
  <c r="O6" i="2"/>
  <c r="M6" i="2"/>
  <c r="K6" i="2"/>
  <c r="G6" i="2"/>
  <c r="D14" i="2"/>
  <c r="S4" i="2"/>
  <c r="Q4" i="2"/>
  <c r="O4" i="2"/>
  <c r="M4" i="2"/>
  <c r="K4" i="2"/>
  <c r="I4" i="2"/>
  <c r="I12" i="2" l="1"/>
  <c r="G30" i="2"/>
  <c r="G32" i="2"/>
  <c r="G20" i="2"/>
  <c r="I30" i="2"/>
  <c r="I32" i="2"/>
  <c r="I22" i="2"/>
  <c r="I10" i="2"/>
  <c r="K32" i="2"/>
  <c r="H19" i="2"/>
  <c r="E30" i="2" l="1"/>
  <c r="J13" i="2"/>
  <c r="P11" i="2"/>
  <c r="E20" i="2" l="1"/>
  <c r="E12" i="2"/>
  <c r="E10" i="2"/>
  <c r="E6" i="2"/>
  <c r="E18" i="2"/>
  <c r="E14" i="2"/>
  <c r="E22" i="2"/>
  <c r="E26" i="2"/>
  <c r="E4" i="2"/>
  <c r="N29" i="2"/>
  <c r="N31" i="2"/>
  <c r="R35" i="2"/>
  <c r="P35" i="2"/>
  <c r="N35" i="2"/>
  <c r="L35" i="2"/>
  <c r="J35" i="2"/>
  <c r="H35" i="2"/>
  <c r="F35" i="2"/>
  <c r="R33" i="2"/>
  <c r="N33" i="2"/>
  <c r="L33" i="2"/>
  <c r="J33" i="2"/>
  <c r="H33" i="2"/>
  <c r="F33" i="2"/>
  <c r="D33" i="2"/>
  <c r="R31" i="2"/>
  <c r="P31" i="2"/>
  <c r="L31" i="2"/>
  <c r="J31" i="2"/>
  <c r="H31" i="2"/>
  <c r="F31" i="2"/>
  <c r="D31" i="2"/>
  <c r="R29" i="2"/>
  <c r="P29" i="2"/>
  <c r="L29" i="2"/>
  <c r="J29" i="2"/>
  <c r="H29" i="2"/>
  <c r="F29" i="2"/>
  <c r="R27" i="2"/>
  <c r="P27" i="2"/>
  <c r="L27" i="2"/>
  <c r="J27" i="2"/>
  <c r="H27" i="2"/>
  <c r="F27" i="2"/>
  <c r="D27" i="2"/>
  <c r="N25" i="2"/>
  <c r="L25" i="2"/>
  <c r="D25" i="2"/>
  <c r="T25" i="2" s="1"/>
  <c r="R23" i="2"/>
  <c r="P23" i="2"/>
  <c r="N23" i="2"/>
  <c r="L23" i="2"/>
  <c r="J23" i="2"/>
  <c r="H23" i="2"/>
  <c r="F23" i="2"/>
  <c r="D23" i="2"/>
  <c r="R21" i="2"/>
  <c r="P21" i="2"/>
  <c r="N21" i="2"/>
  <c r="L21" i="2"/>
  <c r="J21" i="2"/>
  <c r="H21" i="2"/>
  <c r="F21" i="2"/>
  <c r="D21" i="2"/>
  <c r="R19" i="2"/>
  <c r="P19" i="2"/>
  <c r="N19" i="2"/>
  <c r="L19" i="2"/>
  <c r="J19" i="2"/>
  <c r="D19" i="2"/>
  <c r="R17" i="2"/>
  <c r="P17" i="2"/>
  <c r="N17" i="2"/>
  <c r="T17" i="2" s="1"/>
  <c r="L17" i="2"/>
  <c r="J17" i="2"/>
  <c r="H17" i="2"/>
  <c r="R15" i="2"/>
  <c r="P15" i="2"/>
  <c r="N15" i="2"/>
  <c r="L15" i="2"/>
  <c r="J15" i="2"/>
  <c r="H15" i="2"/>
  <c r="F15" i="2"/>
  <c r="R13" i="2"/>
  <c r="N13" i="2"/>
  <c r="L13" i="2"/>
  <c r="H13" i="2"/>
  <c r="D13" i="2"/>
  <c r="R11" i="2"/>
  <c r="N11" i="2"/>
  <c r="L11" i="2"/>
  <c r="J11" i="2"/>
  <c r="H11" i="2"/>
  <c r="F11" i="2"/>
  <c r="D11" i="2"/>
  <c r="R9" i="2"/>
  <c r="N9" i="2"/>
  <c r="J9" i="2"/>
  <c r="H9" i="2"/>
  <c r="R7" i="2"/>
  <c r="P7" i="2"/>
  <c r="N7" i="2"/>
  <c r="L7" i="2"/>
  <c r="J7" i="2"/>
  <c r="H7" i="2"/>
  <c r="F7" i="2"/>
  <c r="D7" i="2"/>
  <c r="R5" i="2"/>
  <c r="T35" i="2" l="1"/>
  <c r="T33" i="2"/>
  <c r="T31" i="2"/>
  <c r="T27" i="2"/>
  <c r="T21" i="2"/>
  <c r="T23" i="2"/>
  <c r="T19" i="2"/>
  <c r="T11" i="2"/>
  <c r="T13" i="2"/>
  <c r="T9" i="2"/>
  <c r="T7" i="2"/>
  <c r="D5" i="2"/>
  <c r="H5" i="2"/>
  <c r="L5" i="2"/>
  <c r="P5" i="2"/>
  <c r="F5" i="2"/>
  <c r="J5" i="2"/>
  <c r="N5" i="2"/>
  <c r="U26" i="2"/>
  <c r="U24" i="2"/>
  <c r="U22" i="2"/>
  <c r="U20" i="2"/>
  <c r="U18" i="2"/>
  <c r="U16" i="2"/>
  <c r="U12" i="2"/>
  <c r="U10" i="2"/>
  <c r="U8" i="2"/>
  <c r="U6" i="2"/>
  <c r="S28" i="2"/>
  <c r="S26" i="2"/>
  <c r="S22" i="2"/>
  <c r="S20" i="2"/>
  <c r="S18" i="2"/>
  <c r="S16" i="2"/>
  <c r="S14" i="2"/>
  <c r="Q28" i="2"/>
  <c r="Q26" i="2"/>
  <c r="Q22" i="2"/>
  <c r="Q20" i="2"/>
  <c r="Q18" i="2"/>
  <c r="Q16" i="2"/>
  <c r="Q14" i="2"/>
  <c r="O28" i="2"/>
  <c r="O24" i="2"/>
  <c r="O20" i="2"/>
  <c r="O18" i="2"/>
  <c r="O16" i="2"/>
  <c r="O14" i="2"/>
  <c r="M28" i="2"/>
  <c r="M26" i="2"/>
  <c r="M24" i="2"/>
  <c r="M22" i="2"/>
  <c r="M20" i="2"/>
  <c r="M18" i="2"/>
  <c r="M14" i="2"/>
  <c r="K28" i="2"/>
  <c r="K26" i="2"/>
  <c r="K22" i="2"/>
  <c r="K20" i="2"/>
  <c r="K18" i="2"/>
  <c r="K14" i="2"/>
  <c r="I28" i="2"/>
  <c r="I26" i="2"/>
  <c r="I20" i="2"/>
  <c r="I18" i="2"/>
  <c r="I16" i="2"/>
  <c r="I14" i="2"/>
  <c r="G28" i="2"/>
  <c r="G26" i="2"/>
  <c r="G22" i="2"/>
  <c r="G14" i="2"/>
  <c r="D15" i="2"/>
  <c r="T15" i="2" s="1"/>
  <c r="E28" i="2" l="1"/>
  <c r="D29" i="2"/>
  <c r="T29" i="2" s="1"/>
</calcChain>
</file>

<file path=xl/sharedStrings.xml><?xml version="1.0" encoding="utf-8"?>
<sst xmlns="http://schemas.openxmlformats.org/spreadsheetml/2006/main" count="119" uniqueCount="55">
  <si>
    <t>Beech</t>
  </si>
  <si>
    <t>Oaks (all)</t>
  </si>
  <si>
    <t>Chestnuts</t>
  </si>
  <si>
    <t>Other hard broad-leaved species</t>
  </si>
  <si>
    <t>Other soft broad-leaved species</t>
  </si>
  <si>
    <t>Broad-leaved species</t>
  </si>
  <si>
    <t>Spruce</t>
  </si>
  <si>
    <t>Fir</t>
  </si>
  <si>
    <t>Black pine</t>
  </si>
  <si>
    <t>Scots pine</t>
  </si>
  <si>
    <t>Macedonian pine</t>
  </si>
  <si>
    <t>Other conifers</t>
  </si>
  <si>
    <t>Coniferous species</t>
  </si>
  <si>
    <t>Mixed forests</t>
  </si>
  <si>
    <t>Degraded forests</t>
  </si>
  <si>
    <t>Total forest area</t>
  </si>
  <si>
    <t>&lt;a href=http://www.stat.gov.mk/simboli/KoristeniSimboli_en.html target=_blank&gt;&lt;font color=blue&gt;Symbols used&lt;/font&gt;&lt;/a&gt;</t>
  </si>
  <si>
    <t>Source: State Statistical Office</t>
  </si>
  <si>
    <t>Latest update:</t>
  </si>
  <si>
    <t>20180711 12:00</t>
  </si>
  <si>
    <t>Source:</t>
  </si>
  <si>
    <t>State Statistical Office</t>
  </si>
  <si>
    <t>Contact:</t>
  </si>
  <si>
    <t>Lence Petrova; lence.petrova@stat.gov.mk</t>
  </si>
  <si>
    <t>Copyright</t>
  </si>
  <si>
    <t>Units:</t>
  </si>
  <si>
    <t>hectares</t>
  </si>
  <si>
    <t>Internal reference code:</t>
  </si>
  <si>
    <t xml:space="preserve"> -- </t>
  </si>
  <si>
    <t>Year</t>
  </si>
  <si>
    <t>Species, Species groups and Forest types</t>
  </si>
  <si>
    <t>Regions</t>
  </si>
  <si>
    <t>Vardar
(in ha)</t>
  </si>
  <si>
    <t>Vardar
(in %)</t>
  </si>
  <si>
    <t>East
(in ha)</t>
  </si>
  <si>
    <t>East
(in %)</t>
  </si>
  <si>
    <t>Southwest
(in ha)</t>
  </si>
  <si>
    <t>Southwest
(in %)</t>
  </si>
  <si>
    <t>Southeast
(in ha)</t>
  </si>
  <si>
    <t>Southeast
(in %)</t>
  </si>
  <si>
    <t>Pelagonia
(in ha)</t>
  </si>
  <si>
    <t>Polog
(in ha)</t>
  </si>
  <si>
    <t>Polog
(in %)</t>
  </si>
  <si>
    <t>Northeast
(in ha)</t>
  </si>
  <si>
    <t>Northeast
(in %)</t>
  </si>
  <si>
    <t>Skopje
(in ha)</t>
  </si>
  <si>
    <t>Skopje
(in %)</t>
  </si>
  <si>
    <t>Total
(in ha)</t>
  </si>
  <si>
    <t>Total
(in %)</t>
  </si>
  <si>
    <t>ID</t>
  </si>
  <si>
    <t>Sums checked by JRC: 10-2018</t>
  </si>
  <si>
    <t>Percentages calculated by JRC: 10-2018</t>
  </si>
  <si>
    <t>Region in % of all Regions</t>
  </si>
  <si>
    <t>State owned Forest area (in hectares) by forest types, species and species groups, by region, by years</t>
  </si>
  <si>
    <t>ES339M16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</si>
</sst>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6" x14ac:knownFonts="1">
    <font>
      <sz val="11"/>
      <color rgb="FF000000"/>
      <name val="Calibri"/>
      <family val="2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i/>
      <sz val="10"/>
      <color theme="3" tint="0.39997558519241921"/>
      <name val="Calibri"/>
      <family val="2"/>
    </font>
    <font>
      <b/>
      <i/>
      <sz val="10"/>
      <color theme="3" tint="0.3999755851924192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 applyNumberFormat="0" applyBorder="0" applyAlignment="0"/>
    <xf numFmtId="9" fontId="3" fillId="0" borderId="0" applyFont="0" applyFill="0" applyBorder="0" applyAlignment="0" applyProtection="0"/>
  </cellStyleXfs>
  <cellXfs count="127">
    <xf numFmtId="0" fontId="0" fillId="0" borderId="0" xfId="0" applyFill="1" applyProtection="1"/>
    <xf numFmtId="0" fontId="0" fillId="0" borderId="0" xfId="0" applyFill="1" applyAlignment="1" applyProtection="1">
      <alignment wrapText="1"/>
    </xf>
    <xf numFmtId="3" fontId="0" fillId="0" borderId="0" xfId="0" applyNumberFormat="1" applyFill="1" applyProtection="1"/>
    <xf numFmtId="0" fontId="0" fillId="0" borderId="0" xfId="0" applyFont="1" applyFill="1" applyProtection="1"/>
    <xf numFmtId="0" fontId="0" fillId="0" borderId="0" xfId="0"/>
    <xf numFmtId="0" fontId="0" fillId="0" borderId="1" xfId="0" applyFill="1" applyBorder="1" applyProtection="1"/>
    <xf numFmtId="0" fontId="1" fillId="0" borderId="1" xfId="0" applyFont="1" applyFill="1" applyBorder="1" applyProtection="1"/>
    <xf numFmtId="0" fontId="0" fillId="0" borderId="1" xfId="0" applyFont="1" applyFill="1" applyBorder="1" applyProtection="1"/>
    <xf numFmtId="3" fontId="0" fillId="0" borderId="1" xfId="0" applyNumberFormat="1" applyFill="1" applyBorder="1" applyProtection="1"/>
    <xf numFmtId="10" fontId="0" fillId="0" borderId="1" xfId="1" applyNumberFormat="1" applyFont="1" applyFill="1" applyBorder="1" applyProtection="1"/>
    <xf numFmtId="3" fontId="0" fillId="0" borderId="1" xfId="0" applyNumberFormat="1" applyFill="1" applyBorder="1" applyAlignment="1" applyProtection="1">
      <alignment horizontal="right"/>
    </xf>
    <xf numFmtId="0" fontId="0" fillId="0" borderId="2" xfId="0" applyFill="1" applyBorder="1" applyProtection="1"/>
    <xf numFmtId="0" fontId="0" fillId="0" borderId="5" xfId="0" applyFill="1" applyBorder="1" applyProtection="1"/>
    <xf numFmtId="10" fontId="0" fillId="0" borderId="6" xfId="1" applyNumberFormat="1" applyFont="1" applyFill="1" applyBorder="1" applyProtection="1"/>
    <xf numFmtId="0" fontId="0" fillId="0" borderId="7" xfId="0" applyFill="1" applyBorder="1" applyProtection="1"/>
    <xf numFmtId="0" fontId="0" fillId="0" borderId="10" xfId="0" applyFill="1" applyBorder="1" applyProtection="1"/>
    <xf numFmtId="0" fontId="0" fillId="0" borderId="11" xfId="0" applyFill="1" applyBorder="1" applyProtection="1"/>
    <xf numFmtId="0" fontId="0" fillId="0" borderId="11" xfId="0" applyFont="1" applyFill="1" applyBorder="1" applyProtection="1"/>
    <xf numFmtId="3" fontId="0" fillId="0" borderId="11" xfId="0" applyNumberFormat="1" applyFill="1" applyBorder="1" applyProtection="1"/>
    <xf numFmtId="10" fontId="0" fillId="0" borderId="11" xfId="1" applyNumberFormat="1" applyFont="1" applyFill="1" applyBorder="1" applyProtection="1"/>
    <xf numFmtId="0" fontId="0" fillId="0" borderId="15" xfId="0" applyFill="1" applyBorder="1" applyProtection="1"/>
    <xf numFmtId="3" fontId="0" fillId="0" borderId="24" xfId="0" applyNumberFormat="1" applyFill="1" applyBorder="1" applyProtection="1"/>
    <xf numFmtId="3" fontId="0" fillId="0" borderId="24" xfId="0" applyNumberFormat="1" applyFill="1" applyBorder="1" applyAlignment="1" applyProtection="1">
      <alignment horizontal="right"/>
    </xf>
    <xf numFmtId="0" fontId="0" fillId="0" borderId="25" xfId="0" applyFill="1" applyBorder="1" applyProtection="1"/>
    <xf numFmtId="3" fontId="0" fillId="0" borderId="5" xfId="0" applyNumberFormat="1" applyFill="1" applyBorder="1" applyProtection="1"/>
    <xf numFmtId="3" fontId="0" fillId="0" borderId="25" xfId="0" applyNumberFormat="1" applyFill="1" applyBorder="1" applyProtection="1"/>
    <xf numFmtId="10" fontId="0" fillId="0" borderId="26" xfId="1" applyNumberFormat="1" applyFont="1" applyFill="1" applyBorder="1" applyProtection="1"/>
    <xf numFmtId="3" fontId="0" fillId="0" borderId="23" xfId="0" applyNumberFormat="1" applyFill="1" applyBorder="1" applyAlignment="1" applyProtection="1">
      <alignment horizontal="right"/>
    </xf>
    <xf numFmtId="3" fontId="0" fillId="0" borderId="11" xfId="0" applyNumberFormat="1" applyFill="1" applyBorder="1" applyAlignment="1" applyProtection="1">
      <alignment horizontal="right"/>
    </xf>
    <xf numFmtId="3" fontId="0" fillId="2" borderId="1" xfId="0" applyNumberFormat="1" applyFill="1" applyBorder="1" applyProtection="1"/>
    <xf numFmtId="10" fontId="0" fillId="2" borderId="1" xfId="1" applyNumberFormat="1" applyFont="1" applyFill="1" applyBorder="1" applyProtection="1"/>
    <xf numFmtId="3" fontId="0" fillId="2" borderId="1" xfId="0" applyNumberFormat="1" applyFill="1" applyBorder="1" applyAlignment="1" applyProtection="1">
      <alignment horizontal="right"/>
    </xf>
    <xf numFmtId="10" fontId="0" fillId="2" borderId="30" xfId="1" applyNumberFormat="1" applyFont="1" applyFill="1" applyBorder="1" applyProtection="1"/>
    <xf numFmtId="3" fontId="0" fillId="2" borderId="30" xfId="0" applyNumberFormat="1" applyFill="1" applyBorder="1" applyAlignment="1" applyProtection="1">
      <alignment horizontal="right"/>
    </xf>
    <xf numFmtId="0" fontId="2" fillId="0" borderId="2" xfId="0" applyFont="1" applyFill="1" applyBorder="1" applyProtection="1"/>
    <xf numFmtId="0" fontId="2" fillId="0" borderId="3" xfId="0" applyFont="1" applyFill="1" applyBorder="1" applyProtection="1"/>
    <xf numFmtId="3" fontId="2" fillId="0" borderId="27" xfId="0" applyNumberFormat="1" applyFont="1" applyFill="1" applyBorder="1" applyProtection="1"/>
    <xf numFmtId="10" fontId="2" fillId="0" borderId="3" xfId="1" applyNumberFormat="1" applyFont="1" applyFill="1" applyBorder="1" applyProtection="1"/>
    <xf numFmtId="3" fontId="2" fillId="2" borderId="3" xfId="0" applyNumberFormat="1" applyFont="1" applyFill="1" applyBorder="1" applyProtection="1"/>
    <xf numFmtId="10" fontId="2" fillId="2" borderId="3" xfId="1" applyNumberFormat="1" applyFont="1" applyFill="1" applyBorder="1" applyProtection="1"/>
    <xf numFmtId="3" fontId="2" fillId="0" borderId="3" xfId="0" applyNumberFormat="1" applyFont="1" applyFill="1" applyBorder="1" applyProtection="1"/>
    <xf numFmtId="10" fontId="2" fillId="2" borderId="29" xfId="1" applyNumberFormat="1" applyFont="1" applyFill="1" applyBorder="1" applyProtection="1"/>
    <xf numFmtId="3" fontId="2" fillId="0" borderId="2" xfId="0" applyNumberFormat="1" applyFont="1" applyFill="1" applyBorder="1" applyProtection="1"/>
    <xf numFmtId="10" fontId="2" fillId="0" borderId="4" xfId="1" applyNumberFormat="1" applyFont="1" applyFill="1" applyBorder="1" applyProtection="1"/>
    <xf numFmtId="0" fontId="2" fillId="0" borderId="7" xfId="0" applyFont="1" applyFill="1" applyBorder="1" applyProtection="1"/>
    <xf numFmtId="10" fontId="2" fillId="0" borderId="8" xfId="1" applyNumberFormat="1" applyFont="1" applyFill="1" applyBorder="1" applyProtection="1"/>
    <xf numFmtId="10" fontId="2" fillId="2" borderId="8" xfId="1" applyNumberFormat="1" applyFont="1" applyFill="1" applyBorder="1" applyProtection="1"/>
    <xf numFmtId="10" fontId="2" fillId="2" borderId="17" xfId="1" applyNumberFormat="1" applyFont="1" applyFill="1" applyBorder="1" applyProtection="1"/>
    <xf numFmtId="10" fontId="2" fillId="0" borderId="9" xfId="1" applyNumberFormat="1" applyFont="1" applyFill="1" applyBorder="1" applyProtection="1"/>
    <xf numFmtId="0" fontId="0" fillId="0" borderId="6" xfId="0" applyNumberFormat="1" applyFont="1" applyFill="1" applyBorder="1" applyProtection="1"/>
    <xf numFmtId="0" fontId="2" fillId="0" borderId="4" xfId="0" applyNumberFormat="1" applyFont="1" applyFill="1" applyBorder="1" applyProtection="1"/>
    <xf numFmtId="0" fontId="2" fillId="0" borderId="9" xfId="0" applyNumberFormat="1" applyFont="1" applyFill="1" applyBorder="1" applyProtection="1"/>
    <xf numFmtId="0" fontId="4" fillId="0" borderId="1" xfId="0" applyFont="1" applyFill="1" applyBorder="1" applyProtection="1"/>
    <xf numFmtId="164" fontId="4" fillId="0" borderId="1" xfId="1" applyNumberFormat="1" applyFont="1" applyFill="1" applyBorder="1" applyProtection="1"/>
    <xf numFmtId="164" fontId="4" fillId="2" borderId="1" xfId="1" applyNumberFormat="1" applyFont="1" applyFill="1" applyBorder="1" applyProtection="1"/>
    <xf numFmtId="3" fontId="0" fillId="2" borderId="11" xfId="0" applyNumberFormat="1" applyFill="1" applyBorder="1" applyProtection="1"/>
    <xf numFmtId="10" fontId="0" fillId="2" borderId="11" xfId="1" applyNumberFormat="1" applyFont="1" applyFill="1" applyBorder="1" applyProtection="1"/>
    <xf numFmtId="164" fontId="4" fillId="0" borderId="24" xfId="1" applyNumberFormat="1" applyFont="1" applyFill="1" applyBorder="1" applyProtection="1"/>
    <xf numFmtId="0" fontId="0" fillId="0" borderId="26" xfId="0" applyNumberFormat="1" applyFont="1" applyFill="1" applyBorder="1" applyProtection="1"/>
    <xf numFmtId="0" fontId="5" fillId="0" borderId="8" xfId="0" applyFont="1" applyFill="1" applyBorder="1" applyProtection="1"/>
    <xf numFmtId="0" fontId="0" fillId="0" borderId="32" xfId="0" applyFill="1" applyBorder="1" applyProtection="1"/>
    <xf numFmtId="0" fontId="4" fillId="0" borderId="10" xfId="0" applyFont="1" applyFill="1" applyBorder="1" applyProtection="1"/>
    <xf numFmtId="0" fontId="0" fillId="0" borderId="33" xfId="0" applyNumberFormat="1" applyFont="1" applyFill="1" applyBorder="1" applyProtection="1"/>
    <xf numFmtId="164" fontId="4" fillId="0" borderId="16" xfId="1" applyNumberFormat="1" applyFont="1" applyFill="1" applyBorder="1" applyProtection="1"/>
    <xf numFmtId="10" fontId="0" fillId="0" borderId="10" xfId="1" applyNumberFormat="1" applyFont="1" applyFill="1" applyBorder="1" applyProtection="1"/>
    <xf numFmtId="164" fontId="4" fillId="2" borderId="10" xfId="1" applyNumberFormat="1" applyFont="1" applyFill="1" applyBorder="1" applyProtection="1"/>
    <xf numFmtId="10" fontId="0" fillId="2" borderId="10" xfId="1" applyNumberFormat="1" applyFont="1" applyFill="1" applyBorder="1" applyProtection="1"/>
    <xf numFmtId="164" fontId="4" fillId="0" borderId="10" xfId="1" applyNumberFormat="1" applyFont="1" applyFill="1" applyBorder="1" applyProtection="1"/>
    <xf numFmtId="164" fontId="5" fillId="0" borderId="18" xfId="1" applyNumberFormat="1" applyFont="1" applyFill="1" applyBorder="1" applyProtection="1"/>
    <xf numFmtId="164" fontId="5" fillId="2" borderId="8" xfId="1" applyNumberFormat="1" applyFont="1" applyFill="1" applyBorder="1" applyProtection="1"/>
    <xf numFmtId="164" fontId="5" fillId="0" borderId="8" xfId="1" applyNumberFormat="1" applyFont="1" applyFill="1" applyBorder="1" applyProtection="1"/>
    <xf numFmtId="10" fontId="0" fillId="2" borderId="31" xfId="1" applyNumberFormat="1" applyFont="1" applyFill="1" applyBorder="1" applyProtection="1"/>
    <xf numFmtId="10" fontId="0" fillId="2" borderId="15" xfId="1" applyNumberFormat="1" applyFont="1" applyFill="1" applyBorder="1" applyProtection="1"/>
    <xf numFmtId="164" fontId="4" fillId="0" borderId="5" xfId="1" applyNumberFormat="1" applyFont="1" applyFill="1" applyBorder="1" applyProtection="1"/>
    <xf numFmtId="164" fontId="4" fillId="0" borderId="32" xfId="1" applyNumberFormat="1" applyFont="1" applyFill="1" applyBorder="1" applyProtection="1"/>
    <xf numFmtId="10" fontId="0" fillId="0" borderId="33" xfId="1" applyNumberFormat="1" applyFont="1" applyFill="1" applyBorder="1" applyProtection="1"/>
    <xf numFmtId="164" fontId="5" fillId="0" borderId="7" xfId="1" applyNumberFormat="1" applyFont="1" applyFill="1" applyBorder="1" applyProtection="1"/>
    <xf numFmtId="3" fontId="0" fillId="2" borderId="11" xfId="0" applyNumberFormat="1" applyFill="1" applyBorder="1" applyAlignment="1" applyProtection="1">
      <alignment horizontal="right"/>
    </xf>
    <xf numFmtId="3" fontId="0" fillId="2" borderId="10" xfId="0" applyNumberFormat="1" applyFill="1" applyBorder="1" applyAlignment="1" applyProtection="1">
      <alignment horizontal="right"/>
    </xf>
    <xf numFmtId="0" fontId="0" fillId="0" borderId="3" xfId="0" applyFont="1" applyFill="1" applyBorder="1" applyProtection="1"/>
    <xf numFmtId="0" fontId="0" fillId="0" borderId="4" xfId="0" applyNumberFormat="1" applyFont="1" applyFill="1" applyBorder="1" applyProtection="1"/>
    <xf numFmtId="10" fontId="0" fillId="0" borderId="3" xfId="1" applyNumberFormat="1" applyFont="1" applyFill="1" applyBorder="1" applyProtection="1"/>
    <xf numFmtId="3" fontId="0" fillId="2" borderId="3" xfId="0" applyNumberFormat="1" applyFill="1" applyBorder="1" applyProtection="1"/>
    <xf numFmtId="10" fontId="0" fillId="2" borderId="3" xfId="1" applyNumberFormat="1" applyFont="1" applyFill="1" applyBorder="1" applyProtection="1"/>
    <xf numFmtId="3" fontId="0" fillId="0" borderId="3" xfId="0" applyNumberFormat="1" applyFill="1" applyBorder="1" applyProtection="1"/>
    <xf numFmtId="3" fontId="0" fillId="0" borderId="2" xfId="0" applyNumberFormat="1" applyFill="1" applyBorder="1" applyProtection="1"/>
    <xf numFmtId="10" fontId="0" fillId="0" borderId="4" xfId="1" applyNumberFormat="1" applyFont="1" applyFill="1" applyBorder="1" applyProtection="1"/>
    <xf numFmtId="0" fontId="4" fillId="0" borderId="8" xfId="0" applyFont="1" applyFill="1" applyBorder="1" applyProtection="1"/>
    <xf numFmtId="0" fontId="0" fillId="0" borderId="9" xfId="0" applyNumberFormat="1" applyFont="1" applyFill="1" applyBorder="1" applyProtection="1"/>
    <xf numFmtId="164" fontId="4" fillId="0" borderId="7" xfId="1" applyNumberFormat="1" applyFont="1" applyFill="1" applyBorder="1" applyProtection="1"/>
    <xf numFmtId="10" fontId="0" fillId="0" borderId="9" xfId="1" applyNumberFormat="1" applyFont="1" applyFill="1" applyBorder="1" applyProtection="1"/>
    <xf numFmtId="3" fontId="0" fillId="0" borderId="3" xfId="0" applyNumberFormat="1" applyFill="1" applyBorder="1" applyAlignment="1" applyProtection="1">
      <alignment horizontal="right"/>
    </xf>
    <xf numFmtId="0" fontId="0" fillId="0" borderId="12" xfId="0" applyFill="1" applyBorder="1" applyAlignment="1" applyProtection="1">
      <alignment horizontal="left" vertical="top"/>
    </xf>
    <xf numFmtId="0" fontId="2" fillId="0" borderId="13" xfId="0" applyFont="1" applyFill="1" applyBorder="1" applyAlignment="1" applyProtection="1">
      <alignment horizontal="left" vertical="top"/>
    </xf>
    <xf numFmtId="0" fontId="2" fillId="0" borderId="14" xfId="0" applyFont="1" applyFill="1" applyBorder="1" applyAlignment="1" applyProtection="1">
      <alignment horizontal="left" vertical="top"/>
    </xf>
    <xf numFmtId="0" fontId="2" fillId="0" borderId="22" xfId="0" applyFont="1" applyFill="1" applyBorder="1" applyAlignment="1" applyProtection="1">
      <alignment horizontal="left" vertical="top" wrapText="1"/>
    </xf>
    <xf numFmtId="0" fontId="2" fillId="0" borderId="13" xfId="0" applyFont="1" applyFill="1" applyBorder="1" applyAlignment="1" applyProtection="1">
      <alignment horizontal="left" vertical="top" wrapText="1"/>
    </xf>
    <xf numFmtId="0" fontId="2" fillId="2" borderId="13" xfId="0" applyFont="1" applyFill="1" applyBorder="1" applyAlignment="1" applyProtection="1">
      <alignment horizontal="left" vertical="top" wrapText="1"/>
    </xf>
    <xf numFmtId="0" fontId="2" fillId="2" borderId="28" xfId="0" applyFont="1" applyFill="1" applyBorder="1" applyAlignment="1" applyProtection="1">
      <alignment horizontal="left" vertical="top" wrapText="1"/>
    </xf>
    <xf numFmtId="0" fontId="2" fillId="0" borderId="12" xfId="0" applyFont="1" applyFill="1" applyBorder="1" applyAlignment="1" applyProtection="1">
      <alignment horizontal="left" vertical="top" wrapText="1"/>
    </xf>
    <xf numFmtId="0" fontId="2" fillId="0" borderId="14" xfId="0" applyFont="1" applyFill="1" applyBorder="1" applyAlignment="1" applyProtection="1">
      <alignment horizontal="left" vertical="top" wrapText="1"/>
    </xf>
    <xf numFmtId="164" fontId="4" fillId="0" borderId="23" xfId="1" applyNumberFormat="1" applyFont="1" applyFill="1" applyBorder="1" applyProtection="1"/>
    <xf numFmtId="164" fontId="4" fillId="2" borderId="11" xfId="1" applyNumberFormat="1" applyFont="1" applyFill="1" applyBorder="1" applyProtection="1"/>
    <xf numFmtId="164" fontId="4" fillId="0" borderId="11" xfId="1" applyNumberFormat="1" applyFont="1" applyFill="1" applyBorder="1" applyProtection="1"/>
    <xf numFmtId="10" fontId="0" fillId="2" borderId="4" xfId="1" applyNumberFormat="1" applyFont="1" applyFill="1" applyBorder="1" applyProtection="1"/>
    <xf numFmtId="10" fontId="0" fillId="2" borderId="6" xfId="1" applyNumberFormat="1" applyFont="1" applyFill="1" applyBorder="1" applyProtection="1"/>
    <xf numFmtId="3" fontId="0" fillId="0" borderId="5" xfId="0" applyNumberFormat="1" applyFill="1" applyBorder="1" applyAlignment="1" applyProtection="1">
      <alignment horizontal="right"/>
    </xf>
    <xf numFmtId="164" fontId="4" fillId="0" borderId="34" xfId="1" applyNumberFormat="1" applyFont="1" applyFill="1" applyBorder="1" applyProtection="1"/>
    <xf numFmtId="10" fontId="0" fillId="0" borderId="35" xfId="1" applyNumberFormat="1" applyFont="1" applyFill="1" applyBorder="1" applyProtection="1"/>
    <xf numFmtId="3" fontId="0" fillId="2" borderId="35" xfId="0" applyNumberFormat="1" applyFill="1" applyBorder="1" applyAlignment="1" applyProtection="1">
      <alignment horizontal="right"/>
    </xf>
    <xf numFmtId="10" fontId="0" fillId="2" borderId="35" xfId="1" applyNumberFormat="1" applyFont="1" applyFill="1" applyBorder="1" applyProtection="1"/>
    <xf numFmtId="164" fontId="4" fillId="0" borderId="35" xfId="1" applyNumberFormat="1" applyFont="1" applyFill="1" applyBorder="1" applyProtection="1"/>
    <xf numFmtId="164" fontId="4" fillId="2" borderId="35" xfId="1" applyNumberFormat="1" applyFont="1" applyFill="1" applyBorder="1" applyProtection="1"/>
    <xf numFmtId="10" fontId="0" fillId="2" borderId="36" xfId="1" applyNumberFormat="1" applyFont="1" applyFill="1" applyBorder="1" applyProtection="1"/>
    <xf numFmtId="10" fontId="0" fillId="0" borderId="11" xfId="1" applyNumberFormat="1" applyFont="1" applyFill="1" applyBorder="1" applyAlignment="1" applyProtection="1">
      <alignment horizontal="right"/>
    </xf>
    <xf numFmtId="10" fontId="0" fillId="0" borderId="1" xfId="1" applyNumberFormat="1" applyFont="1" applyFill="1" applyBorder="1" applyAlignment="1" applyProtection="1">
      <alignment horizontal="right"/>
    </xf>
    <xf numFmtId="164" fontId="4" fillId="0" borderId="37" xfId="1" applyNumberFormat="1" applyFont="1" applyFill="1" applyBorder="1" applyProtection="1"/>
    <xf numFmtId="10" fontId="0" fillId="0" borderId="38" xfId="1" applyNumberFormat="1" applyFont="1" applyFill="1" applyBorder="1" applyProtection="1"/>
    <xf numFmtId="164" fontId="4" fillId="2" borderId="38" xfId="1" applyNumberFormat="1" applyFont="1" applyFill="1" applyBorder="1" applyProtection="1"/>
    <xf numFmtId="10" fontId="0" fillId="2" borderId="38" xfId="1" applyNumberFormat="1" applyFont="1" applyFill="1" applyBorder="1" applyProtection="1"/>
    <xf numFmtId="164" fontId="4" fillId="0" borderId="38" xfId="1" applyNumberFormat="1" applyFont="1" applyFill="1" applyBorder="1" applyProtection="1"/>
    <xf numFmtId="10" fontId="0" fillId="2" borderId="39" xfId="1" applyNumberFormat="1" applyFont="1" applyFill="1" applyBorder="1" applyProtection="1"/>
    <xf numFmtId="3" fontId="0" fillId="0" borderId="38" xfId="0" applyNumberFormat="1" applyFill="1" applyBorder="1" applyAlignment="1" applyProtection="1">
      <alignment horizontal="right"/>
    </xf>
    <xf numFmtId="0" fontId="2" fillId="0" borderId="19" xfId="0" applyFont="1" applyFill="1" applyBorder="1" applyAlignment="1" applyProtection="1">
      <alignment horizontal="center"/>
    </xf>
    <xf numFmtId="0" fontId="2" fillId="0" borderId="21" xfId="0" applyFont="1" applyFill="1" applyBorder="1" applyAlignment="1" applyProtection="1">
      <alignment horizontal="center"/>
    </xf>
    <xf numFmtId="0" fontId="0" fillId="0" borderId="19" xfId="0" applyFill="1" applyBorder="1" applyAlignment="1" applyProtection="1">
      <alignment horizontal="center"/>
    </xf>
    <xf numFmtId="0" fontId="0" fillId="0" borderId="20" xfId="0" applyFill="1" applyBorder="1" applyAlignment="1" applyProtection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0"/>
  <sheetViews>
    <sheetView tabSelected="1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B1" sqref="B1"/>
    </sheetView>
  </sheetViews>
  <sheetFormatPr defaultRowHeight="15" x14ac:dyDescent="0.25"/>
  <cols>
    <col min="2" max="2" width="40.7109375" customWidth="1"/>
    <col min="3" max="19" width="10.7109375" customWidth="1"/>
    <col min="20" max="21" width="12.7109375" customWidth="1"/>
  </cols>
  <sheetData>
    <row r="1" spans="1:21" ht="19.5" thickBot="1" x14ac:dyDescent="0.35">
      <c r="A1" s="5"/>
      <c r="B1" s="6" t="s">
        <v>53</v>
      </c>
      <c r="C1" s="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</row>
    <row r="2" spans="1:21" ht="15.75" thickBot="1" x14ac:dyDescent="0.3">
      <c r="A2" s="15"/>
      <c r="B2" s="15"/>
      <c r="C2" s="20"/>
      <c r="D2" s="123" t="s">
        <v>31</v>
      </c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5"/>
      <c r="U2" s="126"/>
    </row>
    <row r="3" spans="1:21" ht="30.75" thickBot="1" x14ac:dyDescent="0.3">
      <c r="A3" s="92" t="s">
        <v>49</v>
      </c>
      <c r="B3" s="93" t="s">
        <v>30</v>
      </c>
      <c r="C3" s="94" t="s">
        <v>29</v>
      </c>
      <c r="D3" s="95" t="s">
        <v>32</v>
      </c>
      <c r="E3" s="96" t="s">
        <v>33</v>
      </c>
      <c r="F3" s="97" t="s">
        <v>34</v>
      </c>
      <c r="G3" s="97" t="s">
        <v>35</v>
      </c>
      <c r="H3" s="96" t="s">
        <v>36</v>
      </c>
      <c r="I3" s="96" t="s">
        <v>37</v>
      </c>
      <c r="J3" s="97" t="s">
        <v>38</v>
      </c>
      <c r="K3" s="97" t="s">
        <v>39</v>
      </c>
      <c r="L3" s="96" t="s">
        <v>40</v>
      </c>
      <c r="M3" s="96" t="s">
        <v>40</v>
      </c>
      <c r="N3" s="97" t="s">
        <v>41</v>
      </c>
      <c r="O3" s="97" t="s">
        <v>42</v>
      </c>
      <c r="P3" s="96" t="s">
        <v>43</v>
      </c>
      <c r="Q3" s="96" t="s">
        <v>44</v>
      </c>
      <c r="R3" s="97" t="s">
        <v>45</v>
      </c>
      <c r="S3" s="98" t="s">
        <v>46</v>
      </c>
      <c r="T3" s="99" t="s">
        <v>47</v>
      </c>
      <c r="U3" s="100" t="s">
        <v>48</v>
      </c>
    </row>
    <row r="4" spans="1:21" x14ac:dyDescent="0.25">
      <c r="A4" s="23">
        <v>1</v>
      </c>
      <c r="B4" s="17" t="s">
        <v>0</v>
      </c>
      <c r="C4" s="58">
        <v>2017</v>
      </c>
      <c r="D4" s="85">
        <v>10907</v>
      </c>
      <c r="E4" s="81">
        <f>D4/D$34</f>
        <v>8.8465500320380239E-2</v>
      </c>
      <c r="F4" s="82">
        <v>29582</v>
      </c>
      <c r="G4" s="83">
        <f>F4/F$34</f>
        <v>0.2329162959521916</v>
      </c>
      <c r="H4" s="84">
        <v>41964</v>
      </c>
      <c r="I4" s="81">
        <f>H4/H$34</f>
        <v>0.23904300769011677</v>
      </c>
      <c r="J4" s="82">
        <v>21945</v>
      </c>
      <c r="K4" s="83">
        <f>J4/J$34</f>
        <v>0.16381022050370989</v>
      </c>
      <c r="L4" s="84">
        <v>28579</v>
      </c>
      <c r="M4" s="81">
        <f>L4/L$34</f>
        <v>0.21472148341823319</v>
      </c>
      <c r="N4" s="82">
        <v>29528</v>
      </c>
      <c r="O4" s="83">
        <f>N4/N$34</f>
        <v>0.36140213453441694</v>
      </c>
      <c r="P4" s="84">
        <v>26075</v>
      </c>
      <c r="Q4" s="81">
        <f>P4/P$34</f>
        <v>0.48297769874786989</v>
      </c>
      <c r="R4" s="82">
        <v>14867</v>
      </c>
      <c r="S4" s="104">
        <f>R4/R$34</f>
        <v>0.2416887487197828</v>
      </c>
      <c r="T4" s="25">
        <f t="shared" ref="T4:T13" si="0">SUM(D4,F4,H4,J4,L4,N4,P4,R4)</f>
        <v>203447</v>
      </c>
      <c r="U4" s="26">
        <v>0.22856208790529783</v>
      </c>
    </row>
    <row r="5" spans="1:21" x14ac:dyDescent="0.25">
      <c r="A5" s="12">
        <v>2</v>
      </c>
      <c r="B5" s="52" t="s">
        <v>52</v>
      </c>
      <c r="C5" s="49"/>
      <c r="D5" s="101">
        <f>D4/$T4</f>
        <v>5.3611014170766837E-2</v>
      </c>
      <c r="E5" s="9"/>
      <c r="F5" s="102">
        <f>F4/$T4</f>
        <v>0.14540396270281694</v>
      </c>
      <c r="G5" s="56"/>
      <c r="H5" s="103">
        <f>H4/$T4</f>
        <v>0.2062650223399706</v>
      </c>
      <c r="I5" s="19"/>
      <c r="J5" s="102">
        <f>J4/$T4</f>
        <v>0.10786593068465006</v>
      </c>
      <c r="K5" s="56"/>
      <c r="L5" s="103">
        <f>L4/$T4</f>
        <v>0.14047393178567391</v>
      </c>
      <c r="M5" s="19"/>
      <c r="N5" s="102">
        <f>N4/$T4</f>
        <v>0.14513853730947127</v>
      </c>
      <c r="O5" s="56"/>
      <c r="P5" s="103">
        <f>P4/$T4</f>
        <v>0.12816605799053316</v>
      </c>
      <c r="Q5" s="19"/>
      <c r="R5" s="102">
        <f>R4/$T4</f>
        <v>7.3075543016117225E-2</v>
      </c>
      <c r="S5" s="71"/>
      <c r="T5" s="73">
        <f t="shared" si="0"/>
        <v>0.99999999999999989</v>
      </c>
      <c r="U5" s="13"/>
    </row>
    <row r="6" spans="1:21" x14ac:dyDescent="0.25">
      <c r="A6" s="12">
        <v>3</v>
      </c>
      <c r="B6" s="7" t="s">
        <v>1</v>
      </c>
      <c r="C6" s="49">
        <v>2017</v>
      </c>
      <c r="D6" s="24">
        <v>34895</v>
      </c>
      <c r="E6" s="19">
        <f>D6/D$34</f>
        <v>0.28302958042355081</v>
      </c>
      <c r="F6" s="29">
        <v>33122</v>
      </c>
      <c r="G6" s="30">
        <f>F6/F$34</f>
        <v>0.26078877542182716</v>
      </c>
      <c r="H6" s="8">
        <v>73212</v>
      </c>
      <c r="I6" s="9">
        <f>H6/H$34</f>
        <v>0.41704357732839648</v>
      </c>
      <c r="J6" s="29">
        <v>41639</v>
      </c>
      <c r="K6" s="30">
        <f>J6/J$34</f>
        <v>0.31081767015511397</v>
      </c>
      <c r="L6" s="8">
        <v>44473</v>
      </c>
      <c r="M6" s="9">
        <f>L6/L$34</f>
        <v>0.33413725225022162</v>
      </c>
      <c r="N6" s="29">
        <v>10885</v>
      </c>
      <c r="O6" s="30">
        <f>N6/N$34</f>
        <v>0.13322481151473611</v>
      </c>
      <c r="P6" s="8">
        <v>11704</v>
      </c>
      <c r="Q6" s="9">
        <f>P6/P$34</f>
        <v>0.21678891605541972</v>
      </c>
      <c r="R6" s="29">
        <v>14496</v>
      </c>
      <c r="S6" s="105">
        <f>R6/R$34</f>
        <v>0.23565750329198706</v>
      </c>
      <c r="T6" s="24">
        <f t="shared" si="0"/>
        <v>264426</v>
      </c>
      <c r="U6" s="13">
        <f>T6/T$34</f>
        <v>0.29706881230220294</v>
      </c>
    </row>
    <row r="7" spans="1:21" x14ac:dyDescent="0.25">
      <c r="A7" s="12">
        <v>4</v>
      </c>
      <c r="B7" s="52" t="s">
        <v>52</v>
      </c>
      <c r="C7" s="49"/>
      <c r="D7" s="101">
        <f>D6/$T6</f>
        <v>0.13196508664049678</v>
      </c>
      <c r="E7" s="9"/>
      <c r="F7" s="102">
        <f>F6/$T6</f>
        <v>0.12525999712584995</v>
      </c>
      <c r="G7" s="56"/>
      <c r="H7" s="103">
        <f>H6/$T6</f>
        <v>0.27687141203966326</v>
      </c>
      <c r="I7" s="19"/>
      <c r="J7" s="102">
        <f>J6/$T6</f>
        <v>0.15746938652023629</v>
      </c>
      <c r="K7" s="56"/>
      <c r="L7" s="103">
        <f>L6/$T6</f>
        <v>0.16818694076981841</v>
      </c>
      <c r="M7" s="19"/>
      <c r="N7" s="102">
        <f>N6/$T6</f>
        <v>4.1164635852752755E-2</v>
      </c>
      <c r="O7" s="56"/>
      <c r="P7" s="103">
        <f>P6/$T6</f>
        <v>4.4261910704696213E-2</v>
      </c>
      <c r="Q7" s="19"/>
      <c r="R7" s="102">
        <f>R6/$T6</f>
        <v>5.4820630346486349E-2</v>
      </c>
      <c r="S7" s="71"/>
      <c r="T7" s="73">
        <f t="shared" si="0"/>
        <v>1</v>
      </c>
      <c r="U7" s="13"/>
    </row>
    <row r="8" spans="1:21" x14ac:dyDescent="0.25">
      <c r="A8" s="12">
        <v>5</v>
      </c>
      <c r="B8" s="7" t="s">
        <v>2</v>
      </c>
      <c r="C8" s="49">
        <v>2017</v>
      </c>
      <c r="D8" s="106" t="s">
        <v>28</v>
      </c>
      <c r="E8" s="114" t="s">
        <v>28</v>
      </c>
      <c r="F8" s="31" t="s">
        <v>28</v>
      </c>
      <c r="G8" s="31" t="s">
        <v>28</v>
      </c>
      <c r="H8" s="8">
        <v>643</v>
      </c>
      <c r="I8" s="9">
        <f>H8/H$34</f>
        <v>3.6627741384221021E-3</v>
      </c>
      <c r="J8" s="29">
        <v>1875</v>
      </c>
      <c r="K8" s="30">
        <f>J8/J$34</f>
        <v>1.3996088559783825E-2</v>
      </c>
      <c r="L8" s="10" t="s">
        <v>28</v>
      </c>
      <c r="M8" s="10" t="s">
        <v>28</v>
      </c>
      <c r="N8" s="29">
        <v>119</v>
      </c>
      <c r="O8" s="30">
        <f>N8/N$34</f>
        <v>1.4564770390678547E-3</v>
      </c>
      <c r="P8" s="10" t="s">
        <v>28</v>
      </c>
      <c r="Q8" s="10" t="s">
        <v>28</v>
      </c>
      <c r="R8" s="29">
        <v>43</v>
      </c>
      <c r="S8" s="105">
        <f>R8/R$34</f>
        <v>6.9903922748036998E-4</v>
      </c>
      <c r="T8" s="24">
        <f t="shared" si="0"/>
        <v>2680</v>
      </c>
      <c r="U8" s="13">
        <f>T8/T$34</f>
        <v>3.0108401479805465E-3</v>
      </c>
    </row>
    <row r="9" spans="1:21" x14ac:dyDescent="0.25">
      <c r="A9" s="12">
        <v>6</v>
      </c>
      <c r="B9" s="52" t="s">
        <v>52</v>
      </c>
      <c r="C9" s="49"/>
      <c r="D9" s="27" t="s">
        <v>28</v>
      </c>
      <c r="E9" s="9"/>
      <c r="F9" s="77" t="s">
        <v>28</v>
      </c>
      <c r="G9" s="56"/>
      <c r="H9" s="103">
        <f>H8/$T8</f>
        <v>0.23992537313432835</v>
      </c>
      <c r="I9" s="19"/>
      <c r="J9" s="102">
        <f>J8/$T8</f>
        <v>0.69962686567164178</v>
      </c>
      <c r="K9" s="56"/>
      <c r="L9" s="28" t="s">
        <v>28</v>
      </c>
      <c r="M9" s="19"/>
      <c r="N9" s="102">
        <f>N8/$T8</f>
        <v>4.4402985074626866E-2</v>
      </c>
      <c r="O9" s="56"/>
      <c r="P9" s="28" t="s">
        <v>28</v>
      </c>
      <c r="Q9" s="19"/>
      <c r="R9" s="102">
        <f>R8/$T8</f>
        <v>1.6044776119402984E-2</v>
      </c>
      <c r="S9" s="71"/>
      <c r="T9" s="73">
        <f t="shared" si="0"/>
        <v>1</v>
      </c>
      <c r="U9" s="13"/>
    </row>
    <row r="10" spans="1:21" x14ac:dyDescent="0.25">
      <c r="A10" s="12">
        <v>7</v>
      </c>
      <c r="B10" s="7" t="s">
        <v>3</v>
      </c>
      <c r="C10" s="49">
        <v>2017</v>
      </c>
      <c r="D10" s="24">
        <v>1148</v>
      </c>
      <c r="E10" s="19">
        <f>D10/D$34</f>
        <v>9.3113041503434957E-3</v>
      </c>
      <c r="F10" s="29">
        <v>3724</v>
      </c>
      <c r="G10" s="30">
        <f>F10/F$34</f>
        <v>2.9321218515514894E-2</v>
      </c>
      <c r="H10" s="8">
        <v>1745</v>
      </c>
      <c r="I10" s="9">
        <f>H10/H$34</f>
        <v>9.940187980632299E-3</v>
      </c>
      <c r="J10" s="29">
        <v>22982</v>
      </c>
      <c r="K10" s="30">
        <f>J10/J$34</f>
        <v>0.17155099054984099</v>
      </c>
      <c r="L10" s="8">
        <v>3238</v>
      </c>
      <c r="M10" s="9">
        <f>L10/L$34</f>
        <v>2.4327938812003187E-2</v>
      </c>
      <c r="N10" s="29">
        <v>2863</v>
      </c>
      <c r="O10" s="30">
        <f>N10/N$34</f>
        <v>3.5041124057573682E-2</v>
      </c>
      <c r="P10" s="8">
        <v>1650</v>
      </c>
      <c r="Q10" s="9">
        <f>P10/P$34</f>
        <v>3.0562347188264057E-2</v>
      </c>
      <c r="R10" s="29">
        <v>3835</v>
      </c>
      <c r="S10" s="105">
        <f>R10/R$34</f>
        <v>6.2344545055516717E-2</v>
      </c>
      <c r="T10" s="24">
        <f t="shared" si="0"/>
        <v>41185</v>
      </c>
      <c r="U10" s="13">
        <f>T10/T$34</f>
        <v>4.626919831887269E-2</v>
      </c>
    </row>
    <row r="11" spans="1:21" x14ac:dyDescent="0.25">
      <c r="A11" s="12">
        <v>8</v>
      </c>
      <c r="B11" s="52" t="s">
        <v>52</v>
      </c>
      <c r="C11" s="49"/>
      <c r="D11" s="101">
        <f>D10/$T10</f>
        <v>2.7874226053174699E-2</v>
      </c>
      <c r="E11" s="9"/>
      <c r="F11" s="102">
        <f>F10/$T10</f>
        <v>9.0421269879810612E-2</v>
      </c>
      <c r="G11" s="56"/>
      <c r="H11" s="103">
        <f>H10/$T10</f>
        <v>4.2369794828214152E-2</v>
      </c>
      <c r="I11" s="19"/>
      <c r="J11" s="102">
        <f>J10/$T10</f>
        <v>0.55801869612723076</v>
      </c>
      <c r="K11" s="56"/>
      <c r="L11" s="103">
        <f>L10/$T10</f>
        <v>7.8620857108170447E-2</v>
      </c>
      <c r="M11" s="19"/>
      <c r="N11" s="102">
        <f>N10/$T10</f>
        <v>6.9515600339929581E-2</v>
      </c>
      <c r="O11" s="56"/>
      <c r="P11" s="103">
        <f>P10/$T10</f>
        <v>4.0063129780259804E-2</v>
      </c>
      <c r="Q11" s="19"/>
      <c r="R11" s="102">
        <f>R10/$T10</f>
        <v>9.3116425883209911E-2</v>
      </c>
      <c r="S11" s="71"/>
      <c r="T11" s="73">
        <f t="shared" si="0"/>
        <v>1</v>
      </c>
      <c r="U11" s="13"/>
    </row>
    <row r="12" spans="1:21" x14ac:dyDescent="0.25">
      <c r="A12" s="12">
        <v>9</v>
      </c>
      <c r="B12" s="7" t="s">
        <v>4</v>
      </c>
      <c r="C12" s="49">
        <v>2017</v>
      </c>
      <c r="D12" s="24">
        <v>550</v>
      </c>
      <c r="E12" s="19">
        <f>D12/D$34</f>
        <v>4.4609906643631736E-3</v>
      </c>
      <c r="F12" s="31" t="s">
        <v>28</v>
      </c>
      <c r="G12" s="31" t="s">
        <v>28</v>
      </c>
      <c r="H12" s="8">
        <v>61</v>
      </c>
      <c r="I12" s="9">
        <f>H12/H$34</f>
        <v>3.4747935061236118E-4</v>
      </c>
      <c r="J12" s="29">
        <v>212</v>
      </c>
      <c r="K12" s="30">
        <f>J12/J$34</f>
        <v>1.5824910798262245E-3</v>
      </c>
      <c r="L12" s="8">
        <v>2174</v>
      </c>
      <c r="M12" s="9">
        <f>L12/L$34</f>
        <v>1.6333829208553096E-2</v>
      </c>
      <c r="N12" s="29">
        <v>258</v>
      </c>
      <c r="O12" s="30">
        <f>N12/N$34</f>
        <v>3.1577401351219033E-3</v>
      </c>
      <c r="P12" s="8" t="s">
        <v>28</v>
      </c>
      <c r="Q12" s="8" t="s">
        <v>28</v>
      </c>
      <c r="R12" s="29">
        <v>459</v>
      </c>
      <c r="S12" s="105">
        <f>R12/R$34</f>
        <v>7.4618373351974382E-3</v>
      </c>
      <c r="T12" s="24">
        <f t="shared" si="0"/>
        <v>3714</v>
      </c>
      <c r="U12" s="13">
        <f>T12/T$34</f>
        <v>4.1724851901491604E-3</v>
      </c>
    </row>
    <row r="13" spans="1:21" ht="15.75" thickBot="1" x14ac:dyDescent="0.3">
      <c r="A13" s="60">
        <v>10</v>
      </c>
      <c r="B13" s="61" t="s">
        <v>52</v>
      </c>
      <c r="C13" s="62"/>
      <c r="D13" s="107">
        <f>D12/$T12</f>
        <v>0.14808831448572968</v>
      </c>
      <c r="E13" s="108"/>
      <c r="F13" s="109" t="s">
        <v>28</v>
      </c>
      <c r="G13" s="110"/>
      <c r="H13" s="111">
        <f>H12/$T12</f>
        <v>1.6424340333871836E-2</v>
      </c>
      <c r="I13" s="108"/>
      <c r="J13" s="112">
        <f>J12/$T12</f>
        <v>5.7081313947226708E-2</v>
      </c>
      <c r="K13" s="110"/>
      <c r="L13" s="111">
        <f>L12/$T12</f>
        <v>0.58535271943995693</v>
      </c>
      <c r="M13" s="108"/>
      <c r="N13" s="112">
        <f>N12/$T12</f>
        <v>6.9466882067851371E-2</v>
      </c>
      <c r="O13" s="110"/>
      <c r="P13" s="8" t="s">
        <v>28</v>
      </c>
      <c r="Q13" s="108"/>
      <c r="R13" s="112">
        <f>R12/$T12</f>
        <v>0.12358642972536349</v>
      </c>
      <c r="S13" s="113"/>
      <c r="T13" s="74">
        <f t="shared" si="0"/>
        <v>1</v>
      </c>
      <c r="U13" s="75"/>
    </row>
    <row r="14" spans="1:21" x14ac:dyDescent="0.25">
      <c r="A14" s="34">
        <v>11</v>
      </c>
      <c r="B14" s="35" t="s">
        <v>5</v>
      </c>
      <c r="C14" s="50">
        <v>2017</v>
      </c>
      <c r="D14" s="36">
        <f>SUM(D4,D6,D8,D10,D12)</f>
        <v>47500</v>
      </c>
      <c r="E14" s="37">
        <f>D14/D$34</f>
        <v>0.38526737555863771</v>
      </c>
      <c r="F14" s="38">
        <f>SUM(F4,F6,F8,F10,F12)</f>
        <v>66428</v>
      </c>
      <c r="G14" s="39">
        <f>F14/F$34</f>
        <v>0.5230262898895337</v>
      </c>
      <c r="H14" s="40">
        <f>SUM(H4,H6,H8,H10,H12)</f>
        <v>117625</v>
      </c>
      <c r="I14" s="37">
        <f>H14/H$34</f>
        <v>0.67003702648817998</v>
      </c>
      <c r="J14" s="38">
        <f>SUM(J4,J6,J8,J10,J12)</f>
        <v>88653</v>
      </c>
      <c r="K14" s="39">
        <f>J14/J$34</f>
        <v>0.66175746084827491</v>
      </c>
      <c r="L14" s="40">
        <f>SUM(L4,L6,L8,L10,L12)</f>
        <v>78464</v>
      </c>
      <c r="M14" s="37">
        <f>L14/L$34</f>
        <v>0.5895205036890111</v>
      </c>
      <c r="N14" s="38">
        <f>SUM(N4,N6,N8,N10,N12)</f>
        <v>43653</v>
      </c>
      <c r="O14" s="39">
        <f>N14/N$34</f>
        <v>0.53428228728091642</v>
      </c>
      <c r="P14" s="40">
        <f>SUM(P4,P6,P8,P10,P12)</f>
        <v>39429</v>
      </c>
      <c r="Q14" s="37">
        <f>P14/P$34</f>
        <v>0.73032896199155373</v>
      </c>
      <c r="R14" s="38">
        <f>SUM(R4,R6,R8,R10,R12)</f>
        <v>33700</v>
      </c>
      <c r="S14" s="41">
        <f>R14/R$34</f>
        <v>0.54785167362996445</v>
      </c>
      <c r="T14" s="42">
        <f>SUM(T4,T6,T8,T10,T12)</f>
        <v>515452</v>
      </c>
      <c r="U14" s="43">
        <f>T14/T$34</f>
        <v>0.57908342386450318</v>
      </c>
    </row>
    <row r="15" spans="1:21" ht="15.75" thickBot="1" x14ac:dyDescent="0.3">
      <c r="A15" s="44">
        <v>12</v>
      </c>
      <c r="B15" s="59" t="s">
        <v>52</v>
      </c>
      <c r="C15" s="51"/>
      <c r="D15" s="68">
        <f>D14/$T14</f>
        <v>9.2152130557258488E-2</v>
      </c>
      <c r="E15" s="45"/>
      <c r="F15" s="69">
        <f>F14/$T14</f>
        <v>0.1288732995506856</v>
      </c>
      <c r="G15" s="46"/>
      <c r="H15" s="70">
        <f>H14/$T14</f>
        <v>0.22819777593257956</v>
      </c>
      <c r="I15" s="45"/>
      <c r="J15" s="69">
        <f>J14/$T14</f>
        <v>0.1719907964272134</v>
      </c>
      <c r="K15" s="46"/>
      <c r="L15" s="70">
        <f>L14/$T14</f>
        <v>0.152223679411468</v>
      </c>
      <c r="M15" s="45"/>
      <c r="N15" s="69">
        <f>N14/$T14</f>
        <v>8.4688778004547466E-2</v>
      </c>
      <c r="O15" s="46"/>
      <c r="P15" s="70">
        <f>P14/$T14</f>
        <v>7.6494028541939887E-2</v>
      </c>
      <c r="Q15" s="45"/>
      <c r="R15" s="69">
        <f>R14/$T14</f>
        <v>6.5379511574307603E-2</v>
      </c>
      <c r="S15" s="47"/>
      <c r="T15" s="76">
        <f t="shared" ref="T15:T27" si="1">SUM(D15,F15,H15,J15,L15,N15,P15,R15)</f>
        <v>1</v>
      </c>
      <c r="U15" s="48"/>
    </row>
    <row r="16" spans="1:21" x14ac:dyDescent="0.25">
      <c r="A16" s="23">
        <v>13</v>
      </c>
      <c r="B16" s="17" t="s">
        <v>6</v>
      </c>
      <c r="C16" s="58">
        <v>2017</v>
      </c>
      <c r="D16" s="27" t="s">
        <v>28</v>
      </c>
      <c r="E16" s="28" t="s">
        <v>28</v>
      </c>
      <c r="F16" s="77" t="s">
        <v>28</v>
      </c>
      <c r="G16" s="77" t="s">
        <v>28</v>
      </c>
      <c r="H16" s="18">
        <v>169</v>
      </c>
      <c r="I16" s="19">
        <f>H16/H$34</f>
        <v>9.6268869268014811E-4</v>
      </c>
      <c r="J16" s="55">
        <v>317</v>
      </c>
      <c r="K16" s="56">
        <f>J16/J$34</f>
        <v>2.3662720391741188E-3</v>
      </c>
      <c r="L16" s="18">
        <v>139</v>
      </c>
      <c r="M16" s="19">
        <f>L16/L$34</f>
        <v>1.0443432658642504E-3</v>
      </c>
      <c r="N16" s="55">
        <v>91</v>
      </c>
      <c r="O16" s="56">
        <f>N16/N$34</f>
        <v>1.1137765592871831E-3</v>
      </c>
      <c r="P16" s="18">
        <v>286</v>
      </c>
      <c r="Q16" s="19">
        <f>P16/P$34</f>
        <v>5.297473512632437E-3</v>
      </c>
      <c r="R16" s="55">
        <v>7</v>
      </c>
      <c r="S16" s="71">
        <f>R16/R$34</f>
        <v>1.1379708354331605E-4</v>
      </c>
      <c r="T16" s="25">
        <f t="shared" si="1"/>
        <v>1009</v>
      </c>
      <c r="U16" s="26">
        <f>T16/T$34</f>
        <v>1.1335588467583475E-3</v>
      </c>
    </row>
    <row r="17" spans="1:21" x14ac:dyDescent="0.25">
      <c r="A17" s="12">
        <v>14</v>
      </c>
      <c r="B17" s="52" t="s">
        <v>52</v>
      </c>
      <c r="C17" s="49"/>
      <c r="D17" s="22" t="s">
        <v>28</v>
      </c>
      <c r="E17" s="9"/>
      <c r="F17" s="31" t="s">
        <v>28</v>
      </c>
      <c r="G17" s="30"/>
      <c r="H17" s="53">
        <f>H16/$T16</f>
        <v>0.16749256689791872</v>
      </c>
      <c r="I17" s="9"/>
      <c r="J17" s="54">
        <f>J16/$T16</f>
        <v>0.31417244796828542</v>
      </c>
      <c r="K17" s="30"/>
      <c r="L17" s="53">
        <f>L16/$T16</f>
        <v>0.1377601585728444</v>
      </c>
      <c r="M17" s="9"/>
      <c r="N17" s="54">
        <f>N16/$T16</f>
        <v>9.0188305252725476E-2</v>
      </c>
      <c r="O17" s="30"/>
      <c r="P17" s="53">
        <f>P16/$T16</f>
        <v>0.28344895936570863</v>
      </c>
      <c r="Q17" s="9"/>
      <c r="R17" s="54">
        <f>R16/$T16</f>
        <v>6.9375619425173438E-3</v>
      </c>
      <c r="S17" s="32"/>
      <c r="T17" s="73">
        <f t="shared" si="1"/>
        <v>1</v>
      </c>
      <c r="U17" s="13"/>
    </row>
    <row r="18" spans="1:21" x14ac:dyDescent="0.25">
      <c r="A18" s="12">
        <v>15</v>
      </c>
      <c r="B18" s="7" t="s">
        <v>7</v>
      </c>
      <c r="C18" s="49">
        <v>2017</v>
      </c>
      <c r="D18" s="21">
        <v>128</v>
      </c>
      <c r="E18" s="9">
        <f>D18/D$34</f>
        <v>1.0381941909790658E-3</v>
      </c>
      <c r="F18" s="31" t="s">
        <v>28</v>
      </c>
      <c r="G18" s="31" t="s">
        <v>28</v>
      </c>
      <c r="H18" s="8">
        <v>2357</v>
      </c>
      <c r="I18" s="9">
        <f>H18/H$34</f>
        <v>1.3426374252349759E-2</v>
      </c>
      <c r="J18" s="29">
        <v>1365</v>
      </c>
      <c r="K18" s="30">
        <f>J18/J$34</f>
        <v>1.0189152471522625E-2</v>
      </c>
      <c r="L18" s="8">
        <v>101</v>
      </c>
      <c r="M18" s="9">
        <f>L18/L$34</f>
        <v>7.588393514553186E-4</v>
      </c>
      <c r="N18" s="29">
        <v>1179</v>
      </c>
      <c r="O18" s="30">
        <f>N18/N$34</f>
        <v>1.4430138059336141E-2</v>
      </c>
      <c r="P18" s="8">
        <v>8</v>
      </c>
      <c r="Q18" s="9">
        <f>P18/P$34</f>
        <v>1.481810772764318E-4</v>
      </c>
      <c r="R18" s="29">
        <v>217</v>
      </c>
      <c r="S18" s="32">
        <f>R18/R$34</f>
        <v>3.5277095898427974E-3</v>
      </c>
      <c r="T18" s="24">
        <f t="shared" si="1"/>
        <v>5355</v>
      </c>
      <c r="U18" s="13">
        <f>T18/T$34</f>
        <v>6.0160630568790391E-3</v>
      </c>
    </row>
    <row r="19" spans="1:21" x14ac:dyDescent="0.25">
      <c r="A19" s="12">
        <v>16</v>
      </c>
      <c r="B19" s="52" t="s">
        <v>52</v>
      </c>
      <c r="C19" s="49"/>
      <c r="D19" s="57">
        <f>D18/$T18</f>
        <v>2.3902894491129784E-2</v>
      </c>
      <c r="E19" s="9"/>
      <c r="F19" s="31" t="s">
        <v>28</v>
      </c>
      <c r="G19" s="30"/>
      <c r="H19" s="53">
        <f>H18/$T18</f>
        <v>0.44014939309056955</v>
      </c>
      <c r="I19" s="9"/>
      <c r="J19" s="54">
        <f>J18/$T18</f>
        <v>0.25490196078431371</v>
      </c>
      <c r="K19" s="30"/>
      <c r="L19" s="53">
        <f>L18/$T18</f>
        <v>1.8860877684407095E-2</v>
      </c>
      <c r="M19" s="9"/>
      <c r="N19" s="54">
        <f>N18/$T18</f>
        <v>0.22016806722689075</v>
      </c>
      <c r="O19" s="30"/>
      <c r="P19" s="53">
        <f>P18/$T18</f>
        <v>1.4939309056956115E-3</v>
      </c>
      <c r="Q19" s="9"/>
      <c r="R19" s="54">
        <f>R18/$T18</f>
        <v>4.0522875816993466E-2</v>
      </c>
      <c r="S19" s="32"/>
      <c r="T19" s="73">
        <f t="shared" si="1"/>
        <v>1</v>
      </c>
      <c r="U19" s="13"/>
    </row>
    <row r="20" spans="1:21" x14ac:dyDescent="0.25">
      <c r="A20" s="12">
        <v>17</v>
      </c>
      <c r="B20" s="7" t="s">
        <v>8</v>
      </c>
      <c r="C20" s="49">
        <v>2017</v>
      </c>
      <c r="D20" s="21">
        <v>5447</v>
      </c>
      <c r="E20" s="9">
        <f>D20/D$34</f>
        <v>4.4180029361429465E-2</v>
      </c>
      <c r="F20" s="29">
        <v>9712</v>
      </c>
      <c r="G20" s="30">
        <f>F20/F$34</f>
        <v>7.6468226160762792E-2</v>
      </c>
      <c r="H20" s="8">
        <v>5449</v>
      </c>
      <c r="I20" s="9">
        <f>H20/H$34</f>
        <v>3.1039589860438623E-2</v>
      </c>
      <c r="J20" s="29">
        <v>4255</v>
      </c>
      <c r="K20" s="30">
        <f>J20/J$34</f>
        <v>3.1761790305002764E-2</v>
      </c>
      <c r="L20" s="8">
        <v>3946</v>
      </c>
      <c r="M20" s="9">
        <f>L20/L$34</f>
        <v>2.9647327533095916E-2</v>
      </c>
      <c r="N20" s="29">
        <v>540</v>
      </c>
      <c r="O20" s="30">
        <f>N20/N$34</f>
        <v>6.60922353862724E-3</v>
      </c>
      <c r="P20" s="8">
        <v>3160</v>
      </c>
      <c r="Q20" s="9">
        <f>P20/P$34</f>
        <v>5.853152552419056E-2</v>
      </c>
      <c r="R20" s="29">
        <v>2053</v>
      </c>
      <c r="S20" s="32">
        <f>R20/R$34</f>
        <v>3.3375058930632549E-2</v>
      </c>
      <c r="T20" s="24">
        <f t="shared" si="1"/>
        <v>34562</v>
      </c>
      <c r="U20" s="13">
        <f>T20/T$34</f>
        <v>3.8828603430784939E-2</v>
      </c>
    </row>
    <row r="21" spans="1:21" x14ac:dyDescent="0.25">
      <c r="A21" s="12">
        <v>18</v>
      </c>
      <c r="B21" s="52" t="s">
        <v>52</v>
      </c>
      <c r="C21" s="49"/>
      <c r="D21" s="57">
        <f>D20/$T20</f>
        <v>0.15760083328511082</v>
      </c>
      <c r="E21" s="9"/>
      <c r="F21" s="54">
        <f>F20/$T20</f>
        <v>0.28100225681384178</v>
      </c>
      <c r="G21" s="30"/>
      <c r="H21" s="53">
        <f>H20/$T20</f>
        <v>0.15765870030669521</v>
      </c>
      <c r="I21" s="9"/>
      <c r="J21" s="54">
        <f>J20/$T20</f>
        <v>0.12311208842080898</v>
      </c>
      <c r="K21" s="30"/>
      <c r="L21" s="53">
        <f>L20/$T20</f>
        <v>0.11417163358601932</v>
      </c>
      <c r="M21" s="9"/>
      <c r="N21" s="54">
        <f>N20/$T20</f>
        <v>1.5624095827787744E-2</v>
      </c>
      <c r="O21" s="30"/>
      <c r="P21" s="53">
        <f>P20/$T20</f>
        <v>9.1429894103350506E-2</v>
      </c>
      <c r="Q21" s="9"/>
      <c r="R21" s="54">
        <f>R20/$T20</f>
        <v>5.9400497656385623E-2</v>
      </c>
      <c r="S21" s="32"/>
      <c r="T21" s="73">
        <f t="shared" si="1"/>
        <v>1</v>
      </c>
      <c r="U21" s="13"/>
    </row>
    <row r="22" spans="1:21" x14ac:dyDescent="0.25">
      <c r="A22" s="12">
        <v>19</v>
      </c>
      <c r="B22" s="7" t="s">
        <v>9</v>
      </c>
      <c r="C22" s="49">
        <v>2017</v>
      </c>
      <c r="D22" s="21">
        <v>145</v>
      </c>
      <c r="E22" s="9">
        <f>D22/D$34</f>
        <v>1.176079356968473E-3</v>
      </c>
      <c r="F22" s="29">
        <v>1212</v>
      </c>
      <c r="G22" s="30">
        <f>F22/F$34</f>
        <v>9.5427811065531814E-3</v>
      </c>
      <c r="H22" s="8">
        <v>447</v>
      </c>
      <c r="I22" s="9">
        <f>H22/H$34</f>
        <v>2.546283110225007E-3</v>
      </c>
      <c r="J22" s="29">
        <v>1935</v>
      </c>
      <c r="K22" s="30">
        <f>J22/J$34</f>
        <v>1.4443963393696907E-2</v>
      </c>
      <c r="L22" s="8">
        <v>2186</v>
      </c>
      <c r="M22" s="9">
        <f>L22/L$34</f>
        <v>1.6423988339419073E-2</v>
      </c>
      <c r="N22" s="29">
        <v>3</v>
      </c>
      <c r="O22" s="30">
        <f>N22/N$34</f>
        <v>3.6717908547929111E-5</v>
      </c>
      <c r="P22" s="8">
        <v>697</v>
      </c>
      <c r="Q22" s="9">
        <f>P22/P$34</f>
        <v>1.2910276357709121E-2</v>
      </c>
      <c r="R22" s="29">
        <v>18</v>
      </c>
      <c r="S22" s="32">
        <f>R22/R$34</f>
        <v>2.9262107196852697E-4</v>
      </c>
      <c r="T22" s="24">
        <f t="shared" si="1"/>
        <v>6643</v>
      </c>
      <c r="U22" s="13">
        <f>T22/T$34</f>
        <v>7.4630638444159588E-3</v>
      </c>
    </row>
    <row r="23" spans="1:21" x14ac:dyDescent="0.25">
      <c r="A23" s="12">
        <v>20</v>
      </c>
      <c r="B23" s="52" t="s">
        <v>52</v>
      </c>
      <c r="C23" s="49"/>
      <c r="D23" s="57">
        <f>D22/$T22</f>
        <v>2.1827487580912238E-2</v>
      </c>
      <c r="E23" s="9"/>
      <c r="F23" s="54">
        <f>F22/$T22</f>
        <v>0.18244768929700436</v>
      </c>
      <c r="G23" s="30"/>
      <c r="H23" s="53">
        <f>H22/$T22</f>
        <v>6.7288875508053597E-2</v>
      </c>
      <c r="I23" s="9"/>
      <c r="J23" s="54">
        <f>J22/$T22</f>
        <v>0.29128405840734606</v>
      </c>
      <c r="K23" s="30"/>
      <c r="L23" s="53">
        <f>L22/$T22</f>
        <v>0.3290681920818907</v>
      </c>
      <c r="M23" s="9"/>
      <c r="N23" s="54">
        <f>N22/$T22</f>
        <v>4.5160319132921871E-4</v>
      </c>
      <c r="O23" s="30"/>
      <c r="P23" s="53">
        <f>P22/$T22</f>
        <v>0.10492247478548848</v>
      </c>
      <c r="Q23" s="9"/>
      <c r="R23" s="54">
        <f>R22/$T22</f>
        <v>2.7096191479753125E-3</v>
      </c>
      <c r="S23" s="32"/>
      <c r="T23" s="73">
        <f t="shared" si="1"/>
        <v>1</v>
      </c>
      <c r="U23" s="13"/>
    </row>
    <row r="24" spans="1:21" x14ac:dyDescent="0.25">
      <c r="A24" s="12">
        <v>21</v>
      </c>
      <c r="B24" s="7" t="s">
        <v>10</v>
      </c>
      <c r="C24" s="49">
        <v>2017</v>
      </c>
      <c r="D24" s="22">
        <v>989</v>
      </c>
      <c r="E24" s="115" t="s">
        <v>28</v>
      </c>
      <c r="F24" s="31" t="s">
        <v>28</v>
      </c>
      <c r="G24" s="31" t="s">
        <v>28</v>
      </c>
      <c r="H24" s="10" t="s">
        <v>28</v>
      </c>
      <c r="I24" s="10" t="s">
        <v>28</v>
      </c>
      <c r="J24" s="31" t="s">
        <v>28</v>
      </c>
      <c r="K24" s="31" t="s">
        <v>28</v>
      </c>
      <c r="L24" s="8">
        <v>3285</v>
      </c>
      <c r="M24" s="9">
        <f>L24/L$34</f>
        <v>2.46810620745616E-2</v>
      </c>
      <c r="N24" s="29">
        <v>2</v>
      </c>
      <c r="O24" s="30">
        <f>N24/N$34</f>
        <v>2.4478605698619405E-5</v>
      </c>
      <c r="P24" s="10" t="s">
        <v>28</v>
      </c>
      <c r="Q24" s="10" t="s">
        <v>28</v>
      </c>
      <c r="R24" s="31" t="s">
        <v>28</v>
      </c>
      <c r="S24" s="33" t="s">
        <v>28</v>
      </c>
      <c r="T24" s="24">
        <f t="shared" si="1"/>
        <v>4276</v>
      </c>
      <c r="U24" s="13">
        <f>T24/T$34</f>
        <v>4.8038628629719464E-3</v>
      </c>
    </row>
    <row r="25" spans="1:21" x14ac:dyDescent="0.25">
      <c r="A25" s="12">
        <v>22</v>
      </c>
      <c r="B25" s="52" t="s">
        <v>52</v>
      </c>
      <c r="C25" s="49"/>
      <c r="D25" s="57">
        <f>D24/$T24</f>
        <v>0.23129092609915808</v>
      </c>
      <c r="E25" s="9"/>
      <c r="F25" s="31" t="s">
        <v>28</v>
      </c>
      <c r="G25" s="30"/>
      <c r="H25" s="10" t="s">
        <v>28</v>
      </c>
      <c r="I25" s="9"/>
      <c r="J25" s="31" t="s">
        <v>28</v>
      </c>
      <c r="K25" s="30"/>
      <c r="L25" s="53">
        <f>L24/$T24</f>
        <v>0.76824134705332081</v>
      </c>
      <c r="M25" s="9"/>
      <c r="N25" s="54">
        <f>N24/$T24</f>
        <v>4.6772684752104771E-4</v>
      </c>
      <c r="O25" s="30"/>
      <c r="P25" s="10" t="s">
        <v>28</v>
      </c>
      <c r="Q25" s="9"/>
      <c r="R25" s="31" t="s">
        <v>28</v>
      </c>
      <c r="S25" s="32"/>
      <c r="T25" s="73">
        <f t="shared" si="1"/>
        <v>1</v>
      </c>
      <c r="U25" s="13"/>
    </row>
    <row r="26" spans="1:21" x14ac:dyDescent="0.25">
      <c r="A26" s="12">
        <v>23</v>
      </c>
      <c r="B26" s="7" t="s">
        <v>11</v>
      </c>
      <c r="C26" s="49">
        <v>2017</v>
      </c>
      <c r="D26" s="21">
        <v>400</v>
      </c>
      <c r="E26" s="9">
        <f>D26/D$34</f>
        <v>3.2443568468095807E-3</v>
      </c>
      <c r="F26" s="29">
        <v>140</v>
      </c>
      <c r="G26" s="30">
        <f>F26/F$34</f>
        <v>1.1023014479516877E-3</v>
      </c>
      <c r="H26" s="8">
        <v>1311</v>
      </c>
      <c r="I26" s="9">
        <f>H26/H$34</f>
        <v>7.4679578467673029E-3</v>
      </c>
      <c r="J26" s="29">
        <v>1313</v>
      </c>
      <c r="K26" s="30">
        <f>J26/J$34</f>
        <v>9.8009942821312875E-3</v>
      </c>
      <c r="L26" s="8">
        <v>72</v>
      </c>
      <c r="M26" s="9">
        <f>L26/L$34</f>
        <v>5.4095478519587074E-4</v>
      </c>
      <c r="N26" s="31" t="s">
        <v>28</v>
      </c>
      <c r="O26" s="31" t="s">
        <v>28</v>
      </c>
      <c r="P26" s="8">
        <v>64</v>
      </c>
      <c r="Q26" s="9">
        <f>P26/P$34</f>
        <v>1.1854486182114544E-3</v>
      </c>
      <c r="R26" s="29">
        <v>1406</v>
      </c>
      <c r="S26" s="32">
        <f>R26/R$34</f>
        <v>2.2856957065986051E-2</v>
      </c>
      <c r="T26" s="24">
        <f t="shared" si="1"/>
        <v>4706</v>
      </c>
      <c r="U26" s="13">
        <f>T26/T$34</f>
        <v>5.2869454240285262E-3</v>
      </c>
    </row>
    <row r="27" spans="1:21" ht="15.75" thickBot="1" x14ac:dyDescent="0.3">
      <c r="A27" s="60">
        <v>24</v>
      </c>
      <c r="B27" s="61" t="s">
        <v>52</v>
      </c>
      <c r="C27" s="62"/>
      <c r="D27" s="63">
        <f>D26/$T26</f>
        <v>8.4997875053123673E-2</v>
      </c>
      <c r="E27" s="64"/>
      <c r="F27" s="65">
        <f>F26/$T26</f>
        <v>2.9749256268593285E-2</v>
      </c>
      <c r="G27" s="66"/>
      <c r="H27" s="67">
        <f>H26/$T26</f>
        <v>0.27858053548661282</v>
      </c>
      <c r="I27" s="64"/>
      <c r="J27" s="65">
        <f>J26/$T26</f>
        <v>0.27900552486187846</v>
      </c>
      <c r="K27" s="66"/>
      <c r="L27" s="67">
        <f>L26/$T26</f>
        <v>1.529961750956226E-2</v>
      </c>
      <c r="M27" s="64"/>
      <c r="N27" s="78" t="s">
        <v>28</v>
      </c>
      <c r="O27" s="66"/>
      <c r="P27" s="67">
        <f>P26/$T26</f>
        <v>1.3599660008499787E-2</v>
      </c>
      <c r="Q27" s="64"/>
      <c r="R27" s="65">
        <f>R26/$T26</f>
        <v>0.29876753081172969</v>
      </c>
      <c r="S27" s="72"/>
      <c r="T27" s="74">
        <f t="shared" si="1"/>
        <v>0.99999999999999989</v>
      </c>
      <c r="U27" s="75"/>
    </row>
    <row r="28" spans="1:21" x14ac:dyDescent="0.25">
      <c r="A28" s="34">
        <v>25</v>
      </c>
      <c r="B28" s="35" t="s">
        <v>12</v>
      </c>
      <c r="C28" s="50">
        <v>2017</v>
      </c>
      <c r="D28" s="36">
        <f>SUM(D16,D18,D20,D22,D24,D26)</f>
        <v>7109</v>
      </c>
      <c r="E28" s="37">
        <f>D28/D$34</f>
        <v>5.7660332059923269E-2</v>
      </c>
      <c r="F28" s="38">
        <f>SUM(F16,F18,F20,F22,F24,F26)</f>
        <v>11064</v>
      </c>
      <c r="G28" s="39">
        <f>F28/F$34</f>
        <v>8.7113308715267665E-2</v>
      </c>
      <c r="H28" s="40">
        <f>SUM(H16,H18,H20,H22,H24,H26)</f>
        <v>9733</v>
      </c>
      <c r="I28" s="37">
        <f>H28/H$34</f>
        <v>5.5442893762460838E-2</v>
      </c>
      <c r="J28" s="38">
        <f>SUM(J16,J18,J20,J22,J24,J26)</f>
        <v>9185</v>
      </c>
      <c r="K28" s="39">
        <f>J28/J$34</f>
        <v>6.8562172491527698E-2</v>
      </c>
      <c r="L28" s="40">
        <f>SUM(L16,L18,L20,L22,L24,L26)</f>
        <v>9729</v>
      </c>
      <c r="M28" s="37">
        <f>L28/L$34</f>
        <v>7.3096515349592037E-2</v>
      </c>
      <c r="N28" s="38">
        <f>SUM(N16,N18,N20,N22,N24,N26)</f>
        <v>1815</v>
      </c>
      <c r="O28" s="39">
        <f>N28/N$34</f>
        <v>2.221433467149711E-2</v>
      </c>
      <c r="P28" s="40">
        <f>SUM(P16,P18,P20,P22,P24,P26)</f>
        <v>4215</v>
      </c>
      <c r="Q28" s="37">
        <f>P28/P$34</f>
        <v>7.8072905090020003E-2</v>
      </c>
      <c r="R28" s="38">
        <f>SUM(R16,R18,R20,R22,R24,R26)</f>
        <v>3701</v>
      </c>
      <c r="S28" s="41">
        <f>R28/R$34</f>
        <v>6.0166143741973238E-2</v>
      </c>
      <c r="T28" s="42">
        <f>SUM(T16,T18,T20,T22,T24,T26)</f>
        <v>56551</v>
      </c>
      <c r="U28" s="43">
        <f>T28/T$34</f>
        <v>6.3532097465838766E-2</v>
      </c>
    </row>
    <row r="29" spans="1:21" ht="15.75" thickBot="1" x14ac:dyDescent="0.3">
      <c r="A29" s="44">
        <v>26</v>
      </c>
      <c r="B29" s="59" t="s">
        <v>52</v>
      </c>
      <c r="C29" s="51"/>
      <c r="D29" s="68">
        <f>D28/$T28</f>
        <v>0.12570953652455305</v>
      </c>
      <c r="E29" s="45"/>
      <c r="F29" s="69">
        <f>F28/$T28</f>
        <v>0.19564640766741526</v>
      </c>
      <c r="G29" s="46"/>
      <c r="H29" s="70">
        <f>H28/$T28</f>
        <v>0.17211013067850259</v>
      </c>
      <c r="I29" s="45"/>
      <c r="J29" s="69">
        <f>J28/$T28</f>
        <v>0.16241976269208325</v>
      </c>
      <c r="K29" s="46"/>
      <c r="L29" s="70">
        <f>L28/$T28</f>
        <v>0.17203939806546303</v>
      </c>
      <c r="M29" s="45"/>
      <c r="N29" s="69">
        <f>N28/$T28</f>
        <v>3.2094923166699083E-2</v>
      </c>
      <c r="O29" s="46"/>
      <c r="P29" s="70">
        <f>P28/$T28</f>
        <v>7.4534490990433411E-2</v>
      </c>
      <c r="Q29" s="45"/>
      <c r="R29" s="69">
        <f>R28/$T28</f>
        <v>6.5445350214850317E-2</v>
      </c>
      <c r="S29" s="47"/>
      <c r="T29" s="76">
        <f t="shared" ref="T29:T35" si="2">SUM(D29,F29,H29,J29,L29,N29,P29,R29)</f>
        <v>0.99999999999999989</v>
      </c>
      <c r="U29" s="48"/>
    </row>
    <row r="30" spans="1:21" x14ac:dyDescent="0.25">
      <c r="A30" s="11">
        <v>27</v>
      </c>
      <c r="B30" s="79" t="s">
        <v>13</v>
      </c>
      <c r="C30" s="80">
        <v>2017</v>
      </c>
      <c r="D30" s="85">
        <v>58663</v>
      </c>
      <c r="E30" s="81">
        <f>D30/D$34</f>
        <v>0.47580926426097608</v>
      </c>
      <c r="F30" s="82">
        <v>45324</v>
      </c>
      <c r="G30" s="83">
        <f>F30/F$34</f>
        <v>0.35686222019258779</v>
      </c>
      <c r="H30" s="84">
        <v>36924</v>
      </c>
      <c r="I30" s="81">
        <f>H30/H$34</f>
        <v>0.21033323839362006</v>
      </c>
      <c r="J30" s="82">
        <v>30132</v>
      </c>
      <c r="K30" s="83">
        <f>J30/J$34</f>
        <v>0.22492274159115</v>
      </c>
      <c r="L30" s="84">
        <v>42725</v>
      </c>
      <c r="M30" s="81">
        <f>L30/L$34</f>
        <v>0.32100407218741078</v>
      </c>
      <c r="N30" s="82">
        <v>29734</v>
      </c>
      <c r="O30" s="83">
        <f>N30/N$34</f>
        <v>0.36392343092137469</v>
      </c>
      <c r="P30" s="84">
        <v>10344</v>
      </c>
      <c r="Q30" s="81">
        <f>P30/P$34</f>
        <v>0.19159813291842631</v>
      </c>
      <c r="R30" s="82">
        <v>19912</v>
      </c>
      <c r="S30" s="104">
        <f>R30/R$34</f>
        <v>0.32370393250207274</v>
      </c>
      <c r="T30" s="85">
        <f t="shared" si="2"/>
        <v>273758</v>
      </c>
      <c r="U30" s="86">
        <f>T30/T$34</f>
        <v>0.30755282732494715</v>
      </c>
    </row>
    <row r="31" spans="1:21" ht="15.75" thickBot="1" x14ac:dyDescent="0.3">
      <c r="A31" s="14">
        <v>28</v>
      </c>
      <c r="B31" s="87" t="s">
        <v>52</v>
      </c>
      <c r="C31" s="88"/>
      <c r="D31" s="116">
        <f>D30/$T30</f>
        <v>0.2142878016350207</v>
      </c>
      <c r="E31" s="117"/>
      <c r="F31" s="118">
        <f>F30/$T30</f>
        <v>0.16556228493779176</v>
      </c>
      <c r="G31" s="119"/>
      <c r="H31" s="120">
        <f>H30/$T30</f>
        <v>0.13487825013332944</v>
      </c>
      <c r="I31" s="117"/>
      <c r="J31" s="118">
        <f>J30/$T30</f>
        <v>0.11006801627714989</v>
      </c>
      <c r="K31" s="119"/>
      <c r="L31" s="120">
        <f>L30/$T30</f>
        <v>0.15606849845483967</v>
      </c>
      <c r="M31" s="117"/>
      <c r="N31" s="118">
        <f>N30/$T30</f>
        <v>0.10861417748522417</v>
      </c>
      <c r="O31" s="119"/>
      <c r="P31" s="120">
        <f>P30/$T30</f>
        <v>3.7785197144923621E-2</v>
      </c>
      <c r="Q31" s="117"/>
      <c r="R31" s="118">
        <f>R30/$T30</f>
        <v>7.2735773931720718E-2</v>
      </c>
      <c r="S31" s="121"/>
      <c r="T31" s="89">
        <f t="shared" si="2"/>
        <v>1</v>
      </c>
      <c r="U31" s="90"/>
    </row>
    <row r="32" spans="1:21" x14ac:dyDescent="0.25">
      <c r="A32" s="11">
        <v>29</v>
      </c>
      <c r="B32" s="79" t="s">
        <v>14</v>
      </c>
      <c r="C32" s="80">
        <v>2017</v>
      </c>
      <c r="D32" s="85">
        <v>10019</v>
      </c>
      <c r="E32" s="81">
        <f>D32/D$34</f>
        <v>8.1263028120462974E-2</v>
      </c>
      <c r="F32" s="82">
        <v>4191</v>
      </c>
      <c r="G32" s="83">
        <f>F32/F$34</f>
        <v>3.2998181202610881E-2</v>
      </c>
      <c r="H32" s="84">
        <v>11268</v>
      </c>
      <c r="I32" s="81">
        <f>H32/H$34</f>
        <v>6.4186841355739099E-2</v>
      </c>
      <c r="J32" s="82">
        <v>5996</v>
      </c>
      <c r="K32" s="83">
        <f>J32/J$34</f>
        <v>4.4757625069047367E-2</v>
      </c>
      <c r="L32" s="84">
        <v>2180</v>
      </c>
      <c r="M32" s="81">
        <f>L32/L$34</f>
        <v>1.6378908773986085E-2</v>
      </c>
      <c r="N32" s="82">
        <v>6502</v>
      </c>
      <c r="O32" s="83">
        <f>N32/N$34</f>
        <v>7.9579947126211692E-2</v>
      </c>
      <c r="P32" s="91" t="s">
        <v>28</v>
      </c>
      <c r="Q32" s="91" t="s">
        <v>28</v>
      </c>
      <c r="R32" s="82">
        <v>4200</v>
      </c>
      <c r="S32" s="104">
        <f>R32/R$34</f>
        <v>6.8278250125989634E-2</v>
      </c>
      <c r="T32" s="85">
        <f t="shared" si="2"/>
        <v>44356</v>
      </c>
      <c r="U32" s="86">
        <f>T32/T$34</f>
        <v>4.9831651344710862E-2</v>
      </c>
    </row>
    <row r="33" spans="1:21" ht="15.75" thickBot="1" x14ac:dyDescent="0.3">
      <c r="A33" s="14">
        <v>30</v>
      </c>
      <c r="B33" s="87" t="s">
        <v>52</v>
      </c>
      <c r="C33" s="88"/>
      <c r="D33" s="116">
        <f>D32/$T32</f>
        <v>0.22587699522048876</v>
      </c>
      <c r="E33" s="117"/>
      <c r="F33" s="118">
        <f>F32/$T32</f>
        <v>9.4485526197132297E-2</v>
      </c>
      <c r="G33" s="119"/>
      <c r="H33" s="120">
        <f>H32/$T32</f>
        <v>0.25403553070610513</v>
      </c>
      <c r="I33" s="117"/>
      <c r="J33" s="118">
        <f>J32/$T32</f>
        <v>0.13517900622238255</v>
      </c>
      <c r="K33" s="119"/>
      <c r="L33" s="120">
        <f>L32/$T32</f>
        <v>4.9147804130219137E-2</v>
      </c>
      <c r="M33" s="117"/>
      <c r="N33" s="118">
        <f>N32/$T32</f>
        <v>0.14658670754802056</v>
      </c>
      <c r="O33" s="119"/>
      <c r="P33" s="122" t="s">
        <v>28</v>
      </c>
      <c r="Q33" s="117"/>
      <c r="R33" s="118">
        <f>R32/$T32</f>
        <v>9.468842997565155E-2</v>
      </c>
      <c r="S33" s="121"/>
      <c r="T33" s="89">
        <f t="shared" si="2"/>
        <v>0.99999999999999989</v>
      </c>
      <c r="U33" s="90"/>
    </row>
    <row r="34" spans="1:21" x14ac:dyDescent="0.25">
      <c r="A34" s="11">
        <v>31</v>
      </c>
      <c r="B34" s="35" t="s">
        <v>15</v>
      </c>
      <c r="C34" s="50">
        <v>2017</v>
      </c>
      <c r="D34" s="36">
        <f>SUM(D4,D6,D8,D10,D12,D16,D18,D20,D22,D24,D26,D30,D32)</f>
        <v>123291</v>
      </c>
      <c r="E34" s="37">
        <f>SUM(E14,E28,E30,E32)</f>
        <v>1</v>
      </c>
      <c r="F34" s="38">
        <f>SUM(F4,F6,F8,F10,F12,F16,F18,F20,F22,F24,F26,F30,F32)</f>
        <v>127007</v>
      </c>
      <c r="G34" s="39">
        <f>SUM(G14,G28,G30,G32)</f>
        <v>1</v>
      </c>
      <c r="H34" s="40">
        <f>SUM(H4,H6,H8,H10,H12,H16,H18,H20,H22,H24,H26,H30,H32)</f>
        <v>175550</v>
      </c>
      <c r="I34" s="37">
        <f>SUM(I14,I28,I30,I32)</f>
        <v>1</v>
      </c>
      <c r="J34" s="38">
        <f>SUM(J4,J6,J8,J10,J12,J16,J18,J20,J22,J24,J26,J30,J32)</f>
        <v>133966</v>
      </c>
      <c r="K34" s="39">
        <f>SUM(K14,K28,K30,K32)</f>
        <v>1</v>
      </c>
      <c r="L34" s="40">
        <f>SUM(L4,L6,L8,L10,L12,L16,L18,L20,L22,L24,L26,L30,L32)</f>
        <v>133098</v>
      </c>
      <c r="M34" s="37">
        <f>SUM(M14,M28,M30,M32)</f>
        <v>1</v>
      </c>
      <c r="N34" s="38">
        <f>SUM(N4,N6,N8,N10,N12,N16,N18,N20,N22,N24,N26,N30,N32)</f>
        <v>81704</v>
      </c>
      <c r="O34" s="39">
        <f>SUM(O14,O28,O30,O32)</f>
        <v>1</v>
      </c>
      <c r="P34" s="40">
        <f>SUM(P4,P6,P8,P10,P12,P16,P18,P20,P22,P24,P26,P30,P32)</f>
        <v>53988</v>
      </c>
      <c r="Q34" s="37">
        <f>SUM(Q14,Q28,Q30,Q32)</f>
        <v>1</v>
      </c>
      <c r="R34" s="38">
        <f>SUM(R4,R6,R8,R10,R12,R16,R18,R20,R22,R24,R26,R30,R32)</f>
        <v>61513</v>
      </c>
      <c r="S34" s="41">
        <f>SUM(S14,S28,S30,S32)</f>
        <v>1</v>
      </c>
      <c r="T34" s="42">
        <f t="shared" si="2"/>
        <v>890117</v>
      </c>
      <c r="U34" s="43">
        <f>SUM(U14,U28,U30,U32)</f>
        <v>1</v>
      </c>
    </row>
    <row r="35" spans="1:21" ht="15.75" thickBot="1" x14ac:dyDescent="0.3">
      <c r="A35" s="14">
        <v>32</v>
      </c>
      <c r="B35" s="59" t="s">
        <v>52</v>
      </c>
      <c r="C35" s="51"/>
      <c r="D35" s="68">
        <f>D34/$T34</f>
        <v>0.13851100473308564</v>
      </c>
      <c r="E35" s="45"/>
      <c r="F35" s="69">
        <f>F34/$T34</f>
        <v>0.14268573681886762</v>
      </c>
      <c r="G35" s="46"/>
      <c r="H35" s="70">
        <f>H34/$T34</f>
        <v>0.19722126417088989</v>
      </c>
      <c r="I35" s="45"/>
      <c r="J35" s="69">
        <f>J34/$T34</f>
        <v>0.15050381017326936</v>
      </c>
      <c r="K35" s="46"/>
      <c r="L35" s="70">
        <f>L34/$T34</f>
        <v>0.1495286574686249</v>
      </c>
      <c r="M35" s="45"/>
      <c r="N35" s="69">
        <f>N34/$T34</f>
        <v>9.1790180392015877E-2</v>
      </c>
      <c r="O35" s="46"/>
      <c r="P35" s="70">
        <f>P34/$T34</f>
        <v>6.0652700712378257E-2</v>
      </c>
      <c r="Q35" s="45"/>
      <c r="R35" s="69">
        <f>R34/$T34</f>
        <v>6.9106645530868413E-2</v>
      </c>
      <c r="S35" s="47"/>
      <c r="T35" s="76">
        <f t="shared" si="2"/>
        <v>1</v>
      </c>
      <c r="U35" s="48"/>
    </row>
    <row r="36" spans="1:21" x14ac:dyDescent="0.25">
      <c r="A36" s="16">
        <v>33</v>
      </c>
      <c r="B36" s="3"/>
      <c r="C36" s="3"/>
      <c r="D36" s="2"/>
    </row>
    <row r="37" spans="1:21" x14ac:dyDescent="0.25">
      <c r="A37" s="5">
        <v>34</v>
      </c>
      <c r="B37" s="4" t="s">
        <v>50</v>
      </c>
      <c r="C37" s="3"/>
      <c r="D37" s="2"/>
    </row>
    <row r="38" spans="1:21" x14ac:dyDescent="0.25">
      <c r="A38" s="5">
        <v>35</v>
      </c>
      <c r="B38" s="4" t="s">
        <v>51</v>
      </c>
      <c r="C38" s="3"/>
      <c r="D38" s="2"/>
    </row>
    <row r="39" spans="1:21" x14ac:dyDescent="0.25">
      <c r="A39" s="5">
        <v>36</v>
      </c>
    </row>
    <row r="40" spans="1:21" ht="60" x14ac:dyDescent="0.25">
      <c r="A40" s="5">
        <v>37</v>
      </c>
      <c r="B40" s="1" t="s">
        <v>16</v>
      </c>
    </row>
    <row r="41" spans="1:21" x14ac:dyDescent="0.25">
      <c r="A41" s="5">
        <v>38</v>
      </c>
      <c r="B41" s="1" t="s">
        <v>17</v>
      </c>
    </row>
    <row r="42" spans="1:21" x14ac:dyDescent="0.25">
      <c r="A42" s="5">
        <v>39</v>
      </c>
    </row>
    <row r="43" spans="1:21" x14ac:dyDescent="0.25">
      <c r="A43" s="5">
        <v>40</v>
      </c>
      <c r="B43" t="s">
        <v>18</v>
      </c>
      <c r="C43" t="s">
        <v>19</v>
      </c>
    </row>
    <row r="44" spans="1:21" x14ac:dyDescent="0.25">
      <c r="A44" s="5">
        <v>41</v>
      </c>
    </row>
    <row r="45" spans="1:21" x14ac:dyDescent="0.25">
      <c r="A45" s="5">
        <v>42</v>
      </c>
      <c r="B45" t="s">
        <v>20</v>
      </c>
      <c r="C45" t="s">
        <v>21</v>
      </c>
    </row>
    <row r="46" spans="1:21" x14ac:dyDescent="0.25">
      <c r="A46" s="5">
        <v>43</v>
      </c>
    </row>
    <row r="47" spans="1:21" x14ac:dyDescent="0.25">
      <c r="A47" s="5">
        <v>44</v>
      </c>
      <c r="B47" t="s">
        <v>22</v>
      </c>
      <c r="C47" t="s">
        <v>23</v>
      </c>
    </row>
    <row r="48" spans="1:21" x14ac:dyDescent="0.25">
      <c r="A48" s="5">
        <v>45</v>
      </c>
    </row>
    <row r="49" spans="1:3" x14ac:dyDescent="0.25">
      <c r="A49" s="5">
        <v>46</v>
      </c>
      <c r="B49" t="s">
        <v>24</v>
      </c>
    </row>
    <row r="50" spans="1:3" x14ac:dyDescent="0.25">
      <c r="A50" s="5">
        <v>47</v>
      </c>
    </row>
    <row r="51" spans="1:3" x14ac:dyDescent="0.25">
      <c r="A51" s="5">
        <v>48</v>
      </c>
      <c r="B51" t="s">
        <v>25</v>
      </c>
      <c r="C51" t="s">
        <v>26</v>
      </c>
    </row>
    <row r="60" spans="1:3" x14ac:dyDescent="0.25">
      <c r="B60" t="s">
        <v>27</v>
      </c>
      <c r="C60" t="s">
        <v>54</v>
      </c>
    </row>
  </sheetData>
  <mergeCells count="2">
    <mergeCell ref="D2:S2"/>
    <mergeCell ref="T2:U2"/>
  </mergeCells>
  <pageMargins left="0.75" right="0.75" top="0.75" bottom="0.5" header="0.5" footer="0.75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ES339M16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Bernd Eckhardt</dc:creator>
  <cp:lastModifiedBy>Bernd Eckhardt</cp:lastModifiedBy>
  <dcterms:created xsi:type="dcterms:W3CDTF">2018-10-11T15:18:10Z</dcterms:created>
  <dcterms:modified xsi:type="dcterms:W3CDTF">2018-10-19T12:57:59Z</dcterms:modified>
</cp:coreProperties>
</file>