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FISEAPPS\FISEPRO\New_Content\sample_NFI\DE\Originals_more_recent\Tabular_data\Info_level_B\Topic_Area\"/>
    </mc:Choice>
  </mc:AlternateContent>
  <bookViews>
    <workbookView xWindow="0" yWindow="0" windowWidth="28080" windowHeight="11370"/>
  </bookViews>
  <sheets>
    <sheet name="tab1" sheetId="1" r:id="rId1"/>
  </sheets>
  <calcPr calcId="162913"/>
</workbook>
</file>

<file path=xl/calcChain.xml><?xml version="1.0" encoding="utf-8"?>
<calcChain xmlns="http://schemas.openxmlformats.org/spreadsheetml/2006/main">
  <c r="V6" i="1" l="1"/>
  <c r="H21" i="1"/>
  <c r="G20" i="1"/>
  <c r="X21" i="1"/>
  <c r="W21" i="1"/>
  <c r="S21" i="1"/>
  <c r="R21" i="1"/>
  <c r="N21" i="1"/>
  <c r="M21" i="1"/>
  <c r="I21" i="1"/>
  <c r="C21" i="1"/>
  <c r="D21" i="1"/>
  <c r="AI20" i="1" l="1"/>
  <c r="AI19" i="1"/>
  <c r="Q6" i="1"/>
  <c r="V20" i="1"/>
  <c r="AX20" i="1" s="1"/>
  <c r="V19" i="1"/>
  <c r="AX19" i="1" s="1"/>
  <c r="V18" i="1"/>
  <c r="AX18" i="1" s="1"/>
  <c r="V17" i="1"/>
  <c r="AX17" i="1" s="1"/>
  <c r="V16" i="1"/>
  <c r="AX16" i="1" s="1"/>
  <c r="V15" i="1"/>
  <c r="AX15" i="1" s="1"/>
  <c r="V14" i="1"/>
  <c r="AX14" i="1" s="1"/>
  <c r="V13" i="1"/>
  <c r="AX13" i="1" s="1"/>
  <c r="V12" i="1"/>
  <c r="AX12" i="1" s="1"/>
  <c r="V11" i="1"/>
  <c r="AX11" i="1" s="1"/>
  <c r="V10" i="1"/>
  <c r="AX10" i="1" s="1"/>
  <c r="V9" i="1"/>
  <c r="AX9" i="1" s="1"/>
  <c r="V8" i="1"/>
  <c r="AX8" i="1" s="1"/>
  <c r="V7" i="1"/>
  <c r="AX7" i="1" s="1"/>
  <c r="Q20" i="1"/>
  <c r="AS20" i="1" s="1"/>
  <c r="Q19" i="1"/>
  <c r="AS19" i="1" s="1"/>
  <c r="Q18" i="1"/>
  <c r="AS18" i="1" s="1"/>
  <c r="Q17" i="1"/>
  <c r="AS17" i="1" s="1"/>
  <c r="Q16" i="1"/>
  <c r="AS16" i="1" s="1"/>
  <c r="Q15" i="1"/>
  <c r="AS15" i="1" s="1"/>
  <c r="Q14" i="1"/>
  <c r="AS14" i="1" s="1"/>
  <c r="Q13" i="1"/>
  <c r="AS13" i="1" s="1"/>
  <c r="Q12" i="1"/>
  <c r="AS12" i="1" s="1"/>
  <c r="Q11" i="1"/>
  <c r="AS11" i="1" s="1"/>
  <c r="Q10" i="1"/>
  <c r="AS10" i="1" s="1"/>
  <c r="Q9" i="1"/>
  <c r="AS9" i="1" s="1"/>
  <c r="Q8" i="1"/>
  <c r="AS8" i="1" s="1"/>
  <c r="Q7" i="1"/>
  <c r="AS7" i="1" s="1"/>
  <c r="L20" i="1"/>
  <c r="AN20" i="1" s="1"/>
  <c r="L19" i="1"/>
  <c r="AN19" i="1" s="1"/>
  <c r="L18" i="1"/>
  <c r="AN18" i="1" s="1"/>
  <c r="L17" i="1"/>
  <c r="AN17" i="1" s="1"/>
  <c r="L16" i="1"/>
  <c r="AN16" i="1" s="1"/>
  <c r="L15" i="1"/>
  <c r="AN15" i="1" s="1"/>
  <c r="L14" i="1"/>
  <c r="AN14" i="1" s="1"/>
  <c r="L13" i="1"/>
  <c r="AN13" i="1" s="1"/>
  <c r="L12" i="1"/>
  <c r="AN12" i="1" s="1"/>
  <c r="L11" i="1"/>
  <c r="AN11" i="1" s="1"/>
  <c r="L10" i="1"/>
  <c r="AN10" i="1" s="1"/>
  <c r="L9" i="1"/>
  <c r="AN9" i="1" s="1"/>
  <c r="L8" i="1"/>
  <c r="AN8" i="1" s="1"/>
  <c r="L7" i="1"/>
  <c r="AN7" i="1" s="1"/>
  <c r="L6" i="1"/>
  <c r="AN6" i="1" s="1"/>
  <c r="G18" i="1"/>
  <c r="AI18" i="1" s="1"/>
  <c r="G17" i="1"/>
  <c r="AI17" i="1" s="1"/>
  <c r="G16" i="1"/>
  <c r="AI16" i="1" s="1"/>
  <c r="G15" i="1"/>
  <c r="AI15" i="1" s="1"/>
  <c r="G14" i="1"/>
  <c r="AI14" i="1" s="1"/>
  <c r="G13" i="1"/>
  <c r="AI13" i="1" s="1"/>
  <c r="G12" i="1"/>
  <c r="AI12" i="1" s="1"/>
  <c r="G11" i="1"/>
  <c r="AI11" i="1" s="1"/>
  <c r="G10" i="1"/>
  <c r="AI10" i="1" s="1"/>
  <c r="G9" i="1"/>
  <c r="AI9" i="1" s="1"/>
  <c r="G8" i="1"/>
  <c r="AI8" i="1" s="1"/>
  <c r="G7" i="1"/>
  <c r="AI7" i="1" s="1"/>
  <c r="G6" i="1"/>
  <c r="AI6" i="1" s="1"/>
  <c r="B20" i="1"/>
  <c r="AD20" i="1" s="1"/>
  <c r="B19" i="1"/>
  <c r="Z19" i="1" s="1"/>
  <c r="B18" i="1"/>
  <c r="U18" i="1" s="1"/>
  <c r="B17" i="1"/>
  <c r="P17" i="1" s="1"/>
  <c r="B16" i="1"/>
  <c r="AD16" i="1" s="1"/>
  <c r="B15" i="1"/>
  <c r="K15" i="1" s="1"/>
  <c r="B14" i="1"/>
  <c r="K14" i="1" s="1"/>
  <c r="B13" i="1"/>
  <c r="K13" i="1" s="1"/>
  <c r="B12" i="1"/>
  <c r="AD12" i="1" s="1"/>
  <c r="B11" i="1"/>
  <c r="Z11" i="1" s="1"/>
  <c r="B10" i="1"/>
  <c r="U10" i="1" s="1"/>
  <c r="B9" i="1"/>
  <c r="P9" i="1" s="1"/>
  <c r="B8" i="1"/>
  <c r="AD8" i="1" s="1"/>
  <c r="B7" i="1"/>
  <c r="K7" i="1" s="1"/>
  <c r="B6" i="1"/>
  <c r="K6" i="1" s="1"/>
  <c r="AD6" i="1" l="1"/>
  <c r="V21" i="1"/>
  <c r="AX6" i="1"/>
  <c r="Q21" i="1"/>
  <c r="AB6" i="1"/>
  <c r="AE6" i="1"/>
  <c r="AS6" i="1"/>
  <c r="L21" i="1"/>
  <c r="F12" i="1"/>
  <c r="F18" i="1"/>
  <c r="G21" i="1"/>
  <c r="AE10" i="1"/>
  <c r="AE11" i="1"/>
  <c r="AE18" i="1"/>
  <c r="AE19" i="1"/>
  <c r="K12" i="1"/>
  <c r="F6" i="1"/>
  <c r="P10" i="1"/>
  <c r="F10" i="1"/>
  <c r="P18" i="1"/>
  <c r="AE20" i="1"/>
  <c r="F14" i="1"/>
  <c r="AE13" i="1"/>
  <c r="U11" i="1"/>
  <c r="F20" i="1"/>
  <c r="AE7" i="1"/>
  <c r="AE15" i="1"/>
  <c r="U19" i="1"/>
  <c r="AE12" i="1"/>
  <c r="Z12" i="1"/>
  <c r="AE14" i="1"/>
  <c r="AE8" i="1"/>
  <c r="AE16" i="1"/>
  <c r="AE9" i="1"/>
  <c r="AE17" i="1"/>
  <c r="Z20" i="1"/>
  <c r="K8" i="1"/>
  <c r="AD15" i="1"/>
  <c r="AD7" i="1"/>
  <c r="F11" i="1"/>
  <c r="F19" i="1"/>
  <c r="K9" i="1"/>
  <c r="K17" i="1"/>
  <c r="P11" i="1"/>
  <c r="P19" i="1"/>
  <c r="U12" i="1"/>
  <c r="U20" i="1"/>
  <c r="Z13" i="1"/>
  <c r="AD14" i="1"/>
  <c r="K16" i="1"/>
  <c r="K10" i="1"/>
  <c r="K18" i="1"/>
  <c r="P12" i="1"/>
  <c r="P20" i="1"/>
  <c r="U13" i="1"/>
  <c r="Z6" i="1"/>
  <c r="Z14" i="1"/>
  <c r="AD13" i="1"/>
  <c r="F13" i="1"/>
  <c r="K11" i="1"/>
  <c r="K20" i="1"/>
  <c r="P13" i="1"/>
  <c r="U6" i="1"/>
  <c r="U14" i="1"/>
  <c r="Z7" i="1"/>
  <c r="Z15" i="1"/>
  <c r="P6" i="1"/>
  <c r="P14" i="1"/>
  <c r="U7" i="1"/>
  <c r="U15" i="1"/>
  <c r="Z8" i="1"/>
  <c r="Z16" i="1"/>
  <c r="AD19" i="1"/>
  <c r="AD11" i="1"/>
  <c r="F7" i="1"/>
  <c r="F15" i="1"/>
  <c r="P7" i="1"/>
  <c r="P15" i="1"/>
  <c r="U8" i="1"/>
  <c r="U16" i="1"/>
  <c r="Z9" i="1"/>
  <c r="Z17" i="1"/>
  <c r="AD18" i="1"/>
  <c r="AD10" i="1"/>
  <c r="F8" i="1"/>
  <c r="F16" i="1"/>
  <c r="P8" i="1"/>
  <c r="P16" i="1"/>
  <c r="U9" i="1"/>
  <c r="U17" i="1"/>
  <c r="Z10" i="1"/>
  <c r="Z18" i="1"/>
  <c r="AD17" i="1"/>
  <c r="AD9" i="1"/>
  <c r="F9" i="1"/>
  <c r="F17" i="1"/>
  <c r="B21" i="1"/>
  <c r="AB7" i="1"/>
  <c r="AB8" i="1"/>
  <c r="AB9" i="1"/>
  <c r="AB10" i="1"/>
  <c r="AB11" i="1"/>
  <c r="AB12" i="1"/>
  <c r="AB13" i="1"/>
  <c r="AB14" i="1"/>
  <c r="AB15" i="1"/>
  <c r="AB16" i="1"/>
  <c r="AB17" i="1"/>
  <c r="AB18" i="1"/>
  <c r="AB19" i="1"/>
  <c r="AB20" i="1"/>
</calcChain>
</file>

<file path=xl/sharedStrings.xml><?xml version="1.0" encoding="utf-8"?>
<sst xmlns="http://schemas.openxmlformats.org/spreadsheetml/2006/main" count="64" uniqueCount="42">
  <si>
    <t>Land</t>
  </si>
  <si>
    <t>Baden-Württemberg</t>
  </si>
  <si>
    <t>Bayern</t>
  </si>
  <si>
    <t>Brandenburg + Berlin</t>
  </si>
  <si>
    <t>Hessen</t>
  </si>
  <si>
    <t>Mecklenburg-Vorpommern</t>
  </si>
  <si>
    <t>Niedersachsen</t>
  </si>
  <si>
    <t>Nordrhein-Westfalen</t>
  </si>
  <si>
    <t>Rheinland-Pfalz</t>
  </si>
  <si>
    <t>Saarland</t>
  </si>
  <si>
    <t>Sachsen</t>
  </si>
  <si>
    <t>Sachsen-Anhalt</t>
  </si>
  <si>
    <t>Schleswig-Holstein</t>
  </si>
  <si>
    <t>Thüringen</t>
  </si>
  <si>
    <t>Hamburg + Bremen</t>
  </si>
  <si>
    <t>Total Forest Land</t>
  </si>
  <si>
    <t>Unstocked Forest Land</t>
  </si>
  <si>
    <t>Temporarily Unstocked</t>
  </si>
  <si>
    <t>Stocked Timberland</t>
  </si>
  <si>
    <t xml:space="preserve"> -- </t>
  </si>
  <si>
    <t>Value adding steps:</t>
  </si>
  <si>
    <t>Table formated</t>
  </si>
  <si>
    <t>Table Quality checked: Totals</t>
  </si>
  <si>
    <t>JRC value adding: 2020-01</t>
  </si>
  <si>
    <t>Accessible and inaccessible Forest Land</t>
  </si>
  <si>
    <t>Total Timberland</t>
  </si>
  <si>
    <r>
      <t xml:space="preserve">NFI-3 (2011-2013): NFI-3 Datenbank Tabelle: 2.01 Veränderung der Waldfläche [ha] nach Land und Waldspezifikation </t>
    </r>
    <r>
      <rPr>
        <i/>
        <sz val="12"/>
        <color theme="1"/>
        <rFont val="Calibri"/>
        <family val="2"/>
        <scheme val="minor"/>
      </rPr>
      <t>oder auch</t>
    </r>
    <r>
      <rPr>
        <b/>
        <sz val="12"/>
        <color theme="1"/>
        <rFont val="Calibri"/>
        <family val="2"/>
        <scheme val="minor"/>
      </rPr>
      <t xml:space="preserve"> Ergebnisse der Waldinventur 2012 Report, Table 2.1.3 Veränderung der Waldfläche [ha] nach Land und Waldspezifikation; </t>
    </r>
  </si>
  <si>
    <t>Change from
2002 to 2012
in ha</t>
  </si>
  <si>
    <t>SE95 ± [%]
of Change</t>
  </si>
  <si>
    <t>Calculated
Status 2002
in ha</t>
  </si>
  <si>
    <t>Cells in light grey contain the original values of the original Change Table 2.01</t>
  </si>
  <si>
    <t>From Table 1.01
Status 2012
in ha</t>
  </si>
  <si>
    <t>Calc. Change
2002 to 2012
in %</t>
  </si>
  <si>
    <t>Columns 'Calculated Status 2002 in ha' added with the calculated difference of column 'From Table 1.01 Status 2012 in ha' and 'Change from 2002 to 2012 in ha' (the original values of the Change table 2.01).</t>
  </si>
  <si>
    <t>Columns 'From Table 1.01 Status 2012 in ha' copied from Table 1.01 containing the original values for the 2012 Status.</t>
  </si>
  <si>
    <t>Columns 'Calc. Change 2002 to 2012 in %' added with calculated values of percentage of Change between 2002 and 2012 on basis of the 2002 value.</t>
  </si>
  <si>
    <t>Accessible &amp; inaccessible F. parts Germany (all Länder)</t>
  </si>
  <si>
    <t>Source:</t>
  </si>
  <si>
    <t>Thünen-Institut, Dritte Bundeswaldinventur - Ergebnisdatenbank, https://bwi.info,  Aufruf am: [13.01.2020], 77Z1PN_L113mf_0212/2014-5-12 9:51:38.940</t>
  </si>
  <si>
    <r>
      <t xml:space="preserve">3. NFI Database Table 2.01 (https://bwi.info/start.aspx) </t>
    </r>
    <r>
      <rPr>
        <b/>
        <sz val="11"/>
        <color theme="1"/>
        <rFont val="Calibri"/>
        <family val="2"/>
        <scheme val="minor"/>
      </rPr>
      <t>OR</t>
    </r>
    <r>
      <rPr>
        <sz val="11"/>
        <color theme="1"/>
        <rFont val="Calibri"/>
        <family val="2"/>
        <scheme val="minor"/>
      </rPr>
      <t xml:space="preserve"> NFI - Report: Ergebnisse der Bundeswaldinventur 2012, Chapter 2.1.3, page 62, (https://www.bundeswaldinventur.de/fileadmin/SITE_MASTER/content/Downloads/BMEL_BWI_Bericht_Ergebnisse_2012_RZ02_web-4.pdf)</t>
    </r>
  </si>
  <si>
    <r>
      <rPr>
        <b/>
        <sz val="11"/>
        <color theme="1"/>
        <rFont val="Calibri"/>
        <family val="2"/>
        <scheme val="minor"/>
      </rPr>
      <t>Full DB Query criteria as provided with the exported table</t>
    </r>
    <r>
      <rPr>
        <sz val="11"/>
        <color theme="1"/>
        <rFont val="Calibri"/>
        <family val="2"/>
        <scheme val="minor"/>
      </rPr>
      <t>: change in forest area [ha] by federal state and forest specification Filter:period=2002-2012 ; ; Basis:Germany, intersection area total forest of both inventories, including impassable forest, grid: 16km²: NI, NW, HE, SL, BY, BE, BB, ST, TH / 8km²: NI, BY, SN, TH / 4km²: SH, RP, BW, MV (intersection inventory net for NFI period 2002-2012); reell area (share of the tract corner) (77Z1PN_L113mf_0212/2014-5-12 9:51:38.940)</t>
    </r>
  </si>
  <si>
    <t xml:space="preserve">NFI-3 (2011-2013): NFI-3 DB Table: 2.01 Change in Forest area [ha] by federal state (NUTS 1 level) and forest specification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</si>
</sst>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11"/>
      <color rgb="FF000000"/>
      <name val="Calibri"/>
      <family val="2"/>
    </font>
    <font>
      <sz val="11"/>
      <color rgb="FF000000"/>
      <name val="Calibri"/>
      <family val="2"/>
      <scheme val="minor"/>
    </font>
    <font>
      <sz val="11"/>
      <name val="Calibri"/>
      <family val="2"/>
      <scheme val="minor"/>
    </font>
    <font>
      <b/>
      <sz val="12"/>
      <color theme="1"/>
      <name val="Calibri"/>
      <family val="2"/>
      <scheme val="minor"/>
    </font>
    <font>
      <sz val="12"/>
      <color theme="1"/>
      <name val="Calibri"/>
      <family val="2"/>
      <scheme val="minor"/>
    </font>
    <font>
      <i/>
      <sz val="12"/>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0.34998626667073579"/>
        <bgColor indexed="64"/>
      </patternFill>
    </fill>
  </fills>
  <borders count="4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9" fontId="1" fillId="0" borderId="0" applyFont="0" applyFill="0" applyBorder="0" applyAlignment="0" applyProtection="0"/>
    <xf numFmtId="0" fontId="20" fillId="0" borderId="0" applyNumberFormat="0" applyBorder="0" applyAlignment="0"/>
  </cellStyleXfs>
  <cellXfs count="84">
    <xf numFmtId="0" fontId="0" fillId="0" borderId="0" xfId="0"/>
    <xf numFmtId="0" fontId="19" fillId="0" borderId="0" xfId="0" applyFont="1" applyAlignment="1">
      <alignment wrapText="1"/>
    </xf>
    <xf numFmtId="0" fontId="19" fillId="0" borderId="0" xfId="0" applyFont="1" applyAlignment="1">
      <alignment wrapText="1"/>
    </xf>
    <xf numFmtId="0" fontId="0" fillId="0" borderId="0" xfId="0"/>
    <xf numFmtId="0" fontId="0" fillId="0" borderId="0" xfId="0" applyFill="1"/>
    <xf numFmtId="0" fontId="21" fillId="0" borderId="0" xfId="43" applyFont="1" applyFill="1" applyProtection="1"/>
    <xf numFmtId="0" fontId="22" fillId="0" borderId="0" xfId="0" applyFont="1" applyAlignment="1">
      <alignment horizontal="center" vertical="center"/>
    </xf>
    <xf numFmtId="0" fontId="19" fillId="0" borderId="10" xfId="0" applyFont="1" applyBorder="1" applyAlignment="1">
      <alignment horizontal="center" wrapText="1"/>
    </xf>
    <xf numFmtId="0" fontId="19" fillId="0" borderId="16" xfId="0" applyFont="1" applyBorder="1" applyAlignment="1">
      <alignment horizontal="center" wrapText="1"/>
    </xf>
    <xf numFmtId="0" fontId="19" fillId="0" borderId="17" xfId="0" applyFont="1" applyBorder="1" applyAlignment="1">
      <alignment horizontal="center" wrapText="1"/>
    </xf>
    <xf numFmtId="0" fontId="19" fillId="0" borderId="18" xfId="0" applyFont="1" applyBorder="1" applyAlignment="1">
      <alignment horizontal="center" wrapText="1"/>
    </xf>
    <xf numFmtId="4" fontId="0" fillId="0" borderId="0" xfId="0" applyNumberFormat="1"/>
    <xf numFmtId="3" fontId="0" fillId="0" borderId="0" xfId="0" applyNumberFormat="1"/>
    <xf numFmtId="0" fontId="23" fillId="0" borderId="0" xfId="0" applyFont="1" applyAlignment="1"/>
    <xf numFmtId="0" fontId="24" fillId="0" borderId="0" xfId="0" applyFont="1"/>
    <xf numFmtId="0" fontId="24" fillId="0" borderId="0" xfId="0" applyFont="1"/>
    <xf numFmtId="0" fontId="19" fillId="0" borderId="20" xfId="0" applyFont="1" applyBorder="1" applyAlignment="1">
      <alignment horizontal="center" wrapText="1"/>
    </xf>
    <xf numFmtId="3" fontId="19" fillId="33" borderId="21" xfId="0" applyNumberFormat="1" applyFont="1" applyFill="1" applyBorder="1" applyAlignment="1">
      <alignment horizontal="right" wrapText="1"/>
    </xf>
    <xf numFmtId="165" fontId="19" fillId="33" borderId="21" xfId="0" applyNumberFormat="1" applyFont="1" applyFill="1" applyBorder="1" applyAlignment="1">
      <alignment horizontal="right" wrapText="1"/>
    </xf>
    <xf numFmtId="3" fontId="19" fillId="33" borderId="23" xfId="0" applyNumberFormat="1" applyFont="1" applyFill="1" applyBorder="1" applyAlignment="1">
      <alignment horizontal="right" wrapText="1"/>
    </xf>
    <xf numFmtId="165" fontId="19" fillId="33" borderId="23" xfId="0" applyNumberFormat="1" applyFont="1" applyFill="1" applyBorder="1" applyAlignment="1">
      <alignment horizontal="right" wrapText="1"/>
    </xf>
    <xf numFmtId="0" fontId="19" fillId="0" borderId="26" xfId="0" applyFont="1" applyBorder="1" applyAlignment="1">
      <alignment horizontal="left" wrapText="1"/>
    </xf>
    <xf numFmtId="0" fontId="19" fillId="0" borderId="27" xfId="0" applyFont="1" applyBorder="1" applyAlignment="1">
      <alignment horizontal="left" wrapText="1"/>
    </xf>
    <xf numFmtId="0" fontId="19" fillId="0" borderId="28" xfId="0" applyFont="1" applyBorder="1" applyAlignment="1">
      <alignment horizontal="left" wrapText="1"/>
    </xf>
    <xf numFmtId="3" fontId="18" fillId="0" borderId="21" xfId="0" applyNumberFormat="1" applyFont="1" applyBorder="1" applyAlignment="1">
      <alignment horizontal="right" wrapText="1"/>
    </xf>
    <xf numFmtId="164" fontId="18" fillId="0" borderId="21" xfId="42" applyNumberFormat="1" applyFont="1" applyBorder="1" applyAlignment="1">
      <alignment horizontal="right" wrapText="1"/>
    </xf>
    <xf numFmtId="3" fontId="19" fillId="0" borderId="21" xfId="0" applyNumberFormat="1" applyFont="1" applyBorder="1" applyAlignment="1">
      <alignment horizontal="right" wrapText="1"/>
    </xf>
    <xf numFmtId="3" fontId="18" fillId="0" borderId="14" xfId="0" applyNumberFormat="1" applyFont="1" applyBorder="1" applyAlignment="1">
      <alignment horizontal="right" wrapText="1"/>
    </xf>
    <xf numFmtId="3" fontId="19" fillId="0" borderId="14" xfId="0" applyNumberFormat="1" applyFont="1" applyBorder="1" applyAlignment="1">
      <alignment horizontal="right" wrapText="1"/>
    </xf>
    <xf numFmtId="164" fontId="19" fillId="0" borderId="15" xfId="42" applyNumberFormat="1" applyFont="1" applyBorder="1" applyAlignment="1">
      <alignment horizontal="right" wrapText="1"/>
    </xf>
    <xf numFmtId="3" fontId="18" fillId="0" borderId="29" xfId="0" applyNumberFormat="1" applyFont="1" applyBorder="1" applyAlignment="1">
      <alignment horizontal="right" wrapText="1"/>
    </xf>
    <xf numFmtId="164" fontId="19" fillId="0" borderId="30" xfId="42" applyNumberFormat="1" applyFont="1" applyBorder="1" applyAlignment="1">
      <alignment horizontal="right" wrapText="1"/>
    </xf>
    <xf numFmtId="3" fontId="18" fillId="0" borderId="16" xfId="0" applyNumberFormat="1" applyFont="1" applyBorder="1" applyAlignment="1">
      <alignment horizontal="right" wrapText="1"/>
    </xf>
    <xf numFmtId="3" fontId="18" fillId="0" borderId="17" xfId="0" applyNumberFormat="1" applyFont="1" applyBorder="1" applyAlignment="1">
      <alignment horizontal="right" wrapText="1"/>
    </xf>
    <xf numFmtId="164" fontId="18" fillId="0" borderId="17" xfId="42" applyNumberFormat="1" applyFont="1" applyBorder="1" applyAlignment="1">
      <alignment horizontal="right" wrapText="1"/>
    </xf>
    <xf numFmtId="3" fontId="19" fillId="0" borderId="17" xfId="0" applyNumberFormat="1" applyFont="1" applyBorder="1" applyAlignment="1">
      <alignment horizontal="right" wrapText="1"/>
    </xf>
    <xf numFmtId="164" fontId="19" fillId="0" borderId="18" xfId="42" applyNumberFormat="1" applyFont="1" applyBorder="1" applyAlignment="1">
      <alignment horizontal="right" wrapText="1"/>
    </xf>
    <xf numFmtId="164" fontId="18" fillId="0" borderId="33" xfId="42" applyNumberFormat="1" applyFont="1" applyBorder="1" applyAlignment="1">
      <alignment horizontal="right" wrapText="1"/>
    </xf>
    <xf numFmtId="3" fontId="19" fillId="0" borderId="13" xfId="0" applyNumberFormat="1" applyFont="1" applyBorder="1" applyAlignment="1">
      <alignment horizontal="right" wrapText="1"/>
    </xf>
    <xf numFmtId="3" fontId="19" fillId="0" borderId="29" xfId="0" applyNumberFormat="1" applyFont="1" applyBorder="1" applyAlignment="1">
      <alignment horizontal="right" wrapText="1"/>
    </xf>
    <xf numFmtId="3" fontId="19" fillId="0" borderId="16" xfId="0" applyNumberFormat="1" applyFont="1" applyBorder="1" applyAlignment="1">
      <alignment horizontal="right" wrapText="1"/>
    </xf>
    <xf numFmtId="164" fontId="18" fillId="0" borderId="15" xfId="42" applyNumberFormat="1" applyFont="1" applyBorder="1" applyAlignment="1">
      <alignment horizontal="right" wrapText="1"/>
    </xf>
    <xf numFmtId="164" fontId="18" fillId="0" borderId="30" xfId="42" applyNumberFormat="1" applyFont="1" applyBorder="1" applyAlignment="1">
      <alignment horizontal="right" wrapText="1"/>
    </xf>
    <xf numFmtId="164" fontId="18" fillId="0" borderId="18" xfId="42" applyNumberFormat="1" applyFont="1" applyBorder="1" applyAlignment="1">
      <alignment horizontal="right" wrapText="1"/>
    </xf>
    <xf numFmtId="0" fontId="19" fillId="33" borderId="17" xfId="0" applyFont="1" applyFill="1" applyBorder="1" applyAlignment="1">
      <alignment horizontal="center" wrapText="1"/>
    </xf>
    <xf numFmtId="3" fontId="18" fillId="33" borderId="14" xfId="0" applyNumberFormat="1" applyFont="1" applyFill="1" applyBorder="1" applyAlignment="1">
      <alignment horizontal="right" wrapText="1"/>
    </xf>
    <xf numFmtId="165" fontId="18" fillId="33" borderId="14" xfId="0" applyNumberFormat="1" applyFont="1" applyFill="1" applyBorder="1" applyAlignment="1">
      <alignment horizontal="right" wrapText="1"/>
    </xf>
    <xf numFmtId="3" fontId="18" fillId="33" borderId="21" xfId="0" applyNumberFormat="1" applyFont="1" applyFill="1" applyBorder="1" applyAlignment="1">
      <alignment horizontal="right" wrapText="1"/>
    </xf>
    <xf numFmtId="165" fontId="18" fillId="33" borderId="21" xfId="0" applyNumberFormat="1" applyFont="1" applyFill="1" applyBorder="1" applyAlignment="1">
      <alignment horizontal="right" wrapText="1"/>
    </xf>
    <xf numFmtId="3" fontId="18" fillId="33" borderId="17" xfId="0" applyNumberFormat="1" applyFont="1" applyFill="1" applyBorder="1" applyAlignment="1">
      <alignment horizontal="right" wrapText="1"/>
    </xf>
    <xf numFmtId="165" fontId="18" fillId="33" borderId="17" xfId="0" applyNumberFormat="1" applyFont="1" applyFill="1" applyBorder="1" applyAlignment="1">
      <alignment horizontal="right" wrapText="1"/>
    </xf>
    <xf numFmtId="0" fontId="0" fillId="33" borderId="0" xfId="0" applyFill="1"/>
    <xf numFmtId="3" fontId="19" fillId="33" borderId="14" xfId="0" applyNumberFormat="1" applyFont="1" applyFill="1" applyBorder="1" applyAlignment="1">
      <alignment horizontal="right" wrapText="1"/>
    </xf>
    <xf numFmtId="165" fontId="19" fillId="33" borderId="14" xfId="0" applyNumberFormat="1" applyFont="1" applyFill="1" applyBorder="1" applyAlignment="1">
      <alignment horizontal="right" wrapText="1"/>
    </xf>
    <xf numFmtId="3" fontId="19" fillId="33" borderId="17" xfId="0" applyNumberFormat="1" applyFont="1" applyFill="1" applyBorder="1" applyAlignment="1">
      <alignment horizontal="right" wrapText="1"/>
    </xf>
    <xf numFmtId="165" fontId="19" fillId="33" borderId="17" xfId="0" applyNumberFormat="1" applyFont="1" applyFill="1" applyBorder="1" applyAlignment="1">
      <alignment horizontal="right" wrapText="1"/>
    </xf>
    <xf numFmtId="164" fontId="19" fillId="34" borderId="24" xfId="42" applyNumberFormat="1" applyFont="1" applyFill="1" applyBorder="1" applyAlignment="1">
      <alignment horizontal="right" wrapText="1"/>
    </xf>
    <xf numFmtId="3" fontId="19" fillId="34" borderId="22" xfId="0" applyNumberFormat="1" applyFont="1" applyFill="1" applyBorder="1" applyAlignment="1">
      <alignment horizontal="right" wrapText="1"/>
    </xf>
    <xf numFmtId="3" fontId="19" fillId="34" borderId="23" xfId="0" applyNumberFormat="1" applyFont="1" applyFill="1" applyBorder="1" applyAlignment="1">
      <alignment horizontal="right" wrapText="1"/>
    </xf>
    <xf numFmtId="164" fontId="19" fillId="34" borderId="23" xfId="42" applyNumberFormat="1" applyFont="1" applyFill="1" applyBorder="1" applyAlignment="1">
      <alignment horizontal="right" wrapText="1"/>
    </xf>
    <xf numFmtId="0" fontId="21" fillId="33" borderId="0" xfId="43" applyFont="1" applyFill="1" applyProtection="1"/>
    <xf numFmtId="3" fontId="18" fillId="0" borderId="32" xfId="0" applyNumberFormat="1" applyFont="1" applyBorder="1" applyAlignment="1">
      <alignment horizontal="right" wrapText="1"/>
    </xf>
    <xf numFmtId="164" fontId="19" fillId="34" borderId="34" xfId="42" applyNumberFormat="1" applyFont="1" applyFill="1" applyBorder="1" applyAlignment="1">
      <alignment horizontal="right" wrapText="1"/>
    </xf>
    <xf numFmtId="3" fontId="18" fillId="0" borderId="19" xfId="0" applyNumberFormat="1" applyFont="1" applyBorder="1" applyAlignment="1">
      <alignment horizontal="right" wrapText="1"/>
    </xf>
    <xf numFmtId="3" fontId="18" fillId="0" borderId="31" xfId="0" applyNumberFormat="1" applyFont="1" applyBorder="1" applyAlignment="1">
      <alignment horizontal="right" wrapText="1"/>
    </xf>
    <xf numFmtId="3" fontId="18" fillId="0" borderId="20" xfId="0" applyNumberFormat="1" applyFont="1" applyBorder="1" applyAlignment="1">
      <alignment horizontal="right" wrapText="1"/>
    </xf>
    <xf numFmtId="3" fontId="19" fillId="34" borderId="35" xfId="0" applyNumberFormat="1" applyFont="1" applyFill="1" applyBorder="1" applyAlignment="1">
      <alignment horizontal="right" wrapText="1"/>
    </xf>
    <xf numFmtId="3" fontId="18" fillId="0" borderId="36" xfId="0" applyNumberFormat="1" applyFont="1" applyBorder="1" applyAlignment="1">
      <alignment horizontal="right" wrapText="1"/>
    </xf>
    <xf numFmtId="3" fontId="18" fillId="0" borderId="37" xfId="0" applyNumberFormat="1" applyFont="1" applyBorder="1" applyAlignment="1">
      <alignment horizontal="right" wrapText="1"/>
    </xf>
    <xf numFmtId="3" fontId="18" fillId="33" borderId="37" xfId="0" applyNumberFormat="1" applyFont="1" applyFill="1" applyBorder="1" applyAlignment="1">
      <alignment horizontal="right" wrapText="1"/>
    </xf>
    <xf numFmtId="165" fontId="18" fillId="33" borderId="37" xfId="0" applyNumberFormat="1" applyFont="1" applyFill="1" applyBorder="1" applyAlignment="1">
      <alignment horizontal="right" wrapText="1"/>
    </xf>
    <xf numFmtId="164" fontId="18" fillId="0" borderId="37" xfId="42" applyNumberFormat="1" applyFont="1" applyBorder="1" applyAlignment="1">
      <alignment horizontal="right" wrapText="1"/>
    </xf>
    <xf numFmtId="164" fontId="18" fillId="0" borderId="38" xfId="42" applyNumberFormat="1" applyFont="1" applyBorder="1" applyAlignment="1">
      <alignment horizontal="right" wrapText="1"/>
    </xf>
    <xf numFmtId="0" fontId="19" fillId="34" borderId="39" xfId="0" applyFont="1" applyFill="1" applyBorder="1" applyAlignment="1">
      <alignment horizontal="left" wrapText="1"/>
    </xf>
    <xf numFmtId="0" fontId="23" fillId="0" borderId="0" xfId="0" applyFont="1" applyAlignment="1">
      <alignment wrapText="1"/>
    </xf>
    <xf numFmtId="0" fontId="24" fillId="0" borderId="0" xfId="0" applyFont="1"/>
    <xf numFmtId="0" fontId="19" fillId="0" borderId="13" xfId="0" applyFont="1" applyBorder="1" applyAlignment="1">
      <alignment horizontal="center" wrapText="1"/>
    </xf>
    <xf numFmtId="0" fontId="19" fillId="0" borderId="14" xfId="0" applyFont="1" applyBorder="1" applyAlignment="1">
      <alignment horizontal="center" wrapText="1"/>
    </xf>
    <xf numFmtId="0" fontId="19" fillId="0" borderId="15" xfId="0" applyFont="1" applyBorder="1" applyAlignment="1">
      <alignment horizontal="center" wrapText="1"/>
    </xf>
    <xf numFmtId="0" fontId="19" fillId="0" borderId="19" xfId="0" applyFont="1" applyBorder="1" applyAlignment="1">
      <alignment horizontal="center" wrapText="1"/>
    </xf>
    <xf numFmtId="0" fontId="16" fillId="0" borderId="11" xfId="0" applyFont="1" applyBorder="1" applyAlignment="1">
      <alignment horizontal="center"/>
    </xf>
    <xf numFmtId="0" fontId="16" fillId="0" borderId="12" xfId="0" applyFont="1" applyBorder="1" applyAlignment="1">
      <alignment horizontal="center"/>
    </xf>
    <xf numFmtId="0" fontId="16" fillId="0" borderId="25" xfId="0" applyFont="1" applyBorder="1" applyAlignment="1">
      <alignment horizontal="center"/>
    </xf>
    <xf numFmtId="0" fontId="16" fillId="0" borderId="0" xfId="0"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3"/>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35"/>
  <sheetViews>
    <sheetView tabSelected="1" workbookViewId="0">
      <pane xSplit="1" ySplit="5" topLeftCell="B6" activePane="bottomRight" state="frozen"/>
      <selection pane="topRight" activeCell="B1" sqref="B1"/>
      <selection pane="bottomLeft" activeCell="A6" sqref="A6"/>
      <selection pane="bottomRight" sqref="A1:V1"/>
    </sheetView>
  </sheetViews>
  <sheetFormatPr defaultRowHeight="15" x14ac:dyDescent="0.25"/>
  <cols>
    <col min="1" max="1" width="34.85546875" customWidth="1"/>
    <col min="2" max="2" width="14.28515625" customWidth="1"/>
    <col min="3" max="4" width="14.28515625" style="3" customWidth="1"/>
    <col min="5" max="7" width="14.28515625" customWidth="1"/>
    <col min="8" max="9" width="14.28515625" style="3" customWidth="1"/>
    <col min="10" max="12" width="14.28515625" customWidth="1"/>
    <col min="13" max="14" width="14.28515625" style="3" customWidth="1"/>
    <col min="15" max="17" width="14.28515625" customWidth="1"/>
    <col min="18" max="19" width="14.28515625" style="3" customWidth="1"/>
    <col min="20" max="22" width="14.28515625" customWidth="1"/>
    <col min="23" max="24" width="14.28515625" style="3" customWidth="1"/>
    <col min="25" max="26" width="14.28515625" customWidth="1"/>
    <col min="28" max="28" width="11.7109375" bestFit="1" customWidth="1"/>
  </cols>
  <sheetData>
    <row r="1" spans="1:50" ht="25.5" customHeight="1" x14ac:dyDescent="0.25">
      <c r="A1" s="74" t="s">
        <v>26</v>
      </c>
      <c r="B1" s="75"/>
      <c r="C1" s="75"/>
      <c r="D1" s="75"/>
      <c r="E1" s="75"/>
      <c r="F1" s="75"/>
      <c r="G1" s="75"/>
      <c r="H1" s="75"/>
      <c r="I1" s="75"/>
      <c r="J1" s="75"/>
      <c r="K1" s="75"/>
      <c r="L1" s="75"/>
      <c r="M1" s="75"/>
      <c r="N1" s="75"/>
      <c r="O1" s="75"/>
      <c r="P1" s="75"/>
      <c r="Q1" s="75"/>
      <c r="R1" s="75"/>
      <c r="S1" s="75"/>
      <c r="T1" s="75"/>
      <c r="U1" s="75"/>
      <c r="V1" s="75"/>
      <c r="W1" s="15"/>
      <c r="X1" s="15"/>
    </row>
    <row r="2" spans="1:50" s="3" customFormat="1" ht="25.5" customHeight="1" thickBot="1" x14ac:dyDescent="0.3">
      <c r="A2" s="13" t="s">
        <v>41</v>
      </c>
      <c r="B2" s="14"/>
      <c r="C2" s="15"/>
      <c r="D2" s="15"/>
      <c r="E2" s="14"/>
      <c r="F2" s="14"/>
      <c r="G2" s="14"/>
      <c r="H2" s="15"/>
      <c r="I2" s="15"/>
      <c r="J2" s="14"/>
      <c r="K2" s="14"/>
      <c r="L2" s="14"/>
      <c r="M2" s="15"/>
      <c r="N2" s="15"/>
      <c r="O2" s="14"/>
      <c r="P2" s="14"/>
      <c r="Q2" s="14"/>
      <c r="R2" s="15"/>
      <c r="S2" s="15"/>
      <c r="T2" s="14"/>
      <c r="U2" s="14"/>
      <c r="V2" s="14"/>
      <c r="W2" s="15"/>
      <c r="X2" s="15"/>
    </row>
    <row r="3" spans="1:50" ht="25.5" customHeight="1" thickBot="1" x14ac:dyDescent="0.3">
      <c r="A3" s="1"/>
      <c r="B3" s="80" t="s">
        <v>24</v>
      </c>
      <c r="C3" s="81"/>
      <c r="D3" s="81"/>
      <c r="E3" s="81"/>
      <c r="F3" s="81"/>
      <c r="G3" s="81"/>
      <c r="H3" s="81"/>
      <c r="I3" s="81"/>
      <c r="J3" s="81"/>
      <c r="K3" s="81"/>
      <c r="L3" s="81"/>
      <c r="M3" s="81"/>
      <c r="N3" s="81"/>
      <c r="O3" s="81"/>
      <c r="P3" s="81"/>
      <c r="Q3" s="81"/>
      <c r="R3" s="81"/>
      <c r="S3" s="81"/>
      <c r="T3" s="81"/>
      <c r="U3" s="81"/>
      <c r="V3" s="81"/>
      <c r="W3" s="81"/>
      <c r="X3" s="81"/>
      <c r="Y3" s="81"/>
      <c r="Z3" s="82"/>
    </row>
    <row r="4" spans="1:50" ht="26.25" customHeight="1" thickBot="1" x14ac:dyDescent="0.3">
      <c r="A4" s="2"/>
      <c r="B4" s="76" t="s">
        <v>18</v>
      </c>
      <c r="C4" s="77"/>
      <c r="D4" s="77"/>
      <c r="E4" s="77"/>
      <c r="F4" s="77"/>
      <c r="G4" s="77" t="s">
        <v>17</v>
      </c>
      <c r="H4" s="77"/>
      <c r="I4" s="77"/>
      <c r="J4" s="77"/>
      <c r="K4" s="78"/>
      <c r="L4" s="79" t="s">
        <v>25</v>
      </c>
      <c r="M4" s="77"/>
      <c r="N4" s="77"/>
      <c r="O4" s="77"/>
      <c r="P4" s="78"/>
      <c r="Q4" s="79" t="s">
        <v>16</v>
      </c>
      <c r="R4" s="77"/>
      <c r="S4" s="77"/>
      <c r="T4" s="77"/>
      <c r="U4" s="78"/>
      <c r="V4" s="76" t="s">
        <v>15</v>
      </c>
      <c r="W4" s="77"/>
      <c r="X4" s="77"/>
      <c r="Y4" s="77"/>
      <c r="Z4" s="78"/>
    </row>
    <row r="5" spans="1:50" ht="39.75" thickBot="1" x14ac:dyDescent="0.3">
      <c r="A5" s="7" t="s">
        <v>0</v>
      </c>
      <c r="B5" s="8" t="s">
        <v>29</v>
      </c>
      <c r="C5" s="9" t="s">
        <v>31</v>
      </c>
      <c r="D5" s="44" t="s">
        <v>27</v>
      </c>
      <c r="E5" s="44" t="s">
        <v>28</v>
      </c>
      <c r="F5" s="9" t="s">
        <v>32</v>
      </c>
      <c r="G5" s="9" t="s">
        <v>29</v>
      </c>
      <c r="H5" s="9" t="s">
        <v>31</v>
      </c>
      <c r="I5" s="44" t="s">
        <v>27</v>
      </c>
      <c r="J5" s="44" t="s">
        <v>28</v>
      </c>
      <c r="K5" s="10" t="s">
        <v>32</v>
      </c>
      <c r="L5" s="16" t="s">
        <v>29</v>
      </c>
      <c r="M5" s="9" t="s">
        <v>31</v>
      </c>
      <c r="N5" s="44" t="s">
        <v>27</v>
      </c>
      <c r="O5" s="44" t="s">
        <v>28</v>
      </c>
      <c r="P5" s="10" t="s">
        <v>32</v>
      </c>
      <c r="Q5" s="8" t="s">
        <v>29</v>
      </c>
      <c r="R5" s="9" t="s">
        <v>31</v>
      </c>
      <c r="S5" s="44" t="s">
        <v>27</v>
      </c>
      <c r="T5" s="44" t="s">
        <v>28</v>
      </c>
      <c r="U5" s="9" t="s">
        <v>32</v>
      </c>
      <c r="V5" s="8" t="s">
        <v>29</v>
      </c>
      <c r="W5" s="9" t="s">
        <v>31</v>
      </c>
      <c r="X5" s="44" t="s">
        <v>27</v>
      </c>
      <c r="Y5" s="44" t="s">
        <v>28</v>
      </c>
      <c r="Z5" s="10" t="s">
        <v>32</v>
      </c>
    </row>
    <row r="6" spans="1:50" x14ac:dyDescent="0.25">
      <c r="A6" s="21" t="s">
        <v>1</v>
      </c>
      <c r="B6" s="67">
        <f>C6-D6</f>
        <v>1326890.4490878338</v>
      </c>
      <c r="C6" s="68">
        <v>1330625.02104556</v>
      </c>
      <c r="D6" s="69">
        <v>3734.5719577261798</v>
      </c>
      <c r="E6" s="70">
        <v>99.755912452096595</v>
      </c>
      <c r="F6" s="71">
        <f>D6/$B6</f>
        <v>2.8145292328341787E-3</v>
      </c>
      <c r="G6" s="68">
        <f>H6-I6</f>
        <v>12289.930867310541</v>
      </c>
      <c r="H6" s="68">
        <v>1300.7087204746399</v>
      </c>
      <c r="I6" s="69">
        <v>-10989.2221468359</v>
      </c>
      <c r="J6" s="70">
        <v>22.408943021428499</v>
      </c>
      <c r="K6" s="72">
        <f>I6/$B6</f>
        <v>-8.2819362777012996E-3</v>
      </c>
      <c r="L6" s="38">
        <f>M6-N6</f>
        <v>1339180.37995515</v>
      </c>
      <c r="M6" s="28">
        <v>1331925.7297660401</v>
      </c>
      <c r="N6" s="52">
        <v>-7254.6501891097596</v>
      </c>
      <c r="O6" s="53">
        <v>39.676932123316803</v>
      </c>
      <c r="P6" s="29">
        <f>N6/$B6</f>
        <v>-5.4674070448671504E-3</v>
      </c>
      <c r="Q6" s="63">
        <f>R6-S6</f>
        <v>33367.483696482952</v>
      </c>
      <c r="R6" s="27">
        <v>39921.752266875599</v>
      </c>
      <c r="S6" s="45">
        <v>6554.26857039265</v>
      </c>
      <c r="T6" s="46">
        <v>33.922559171521101</v>
      </c>
      <c r="U6" s="41">
        <f>S6/$B6</f>
        <v>4.9395702372402777E-3</v>
      </c>
      <c r="V6" s="38">
        <f>W6-X6</f>
        <v>1372547.8636516272</v>
      </c>
      <c r="W6" s="28">
        <v>1371847.48203291</v>
      </c>
      <c r="X6" s="52">
        <v>-700.381618717116</v>
      </c>
      <c r="Y6" s="53">
        <v>286.92257239419598</v>
      </c>
      <c r="Z6" s="29">
        <f>X6/$B6</f>
        <v>-5.2783680762687754E-4</v>
      </c>
      <c r="AB6" s="11">
        <f t="shared" ref="AB6:AB20" si="0">SUM(B6,G6,Q6)-V6</f>
        <v>0</v>
      </c>
      <c r="AD6" s="11">
        <f>SUM(B6,D6)-C6</f>
        <v>0</v>
      </c>
      <c r="AE6" s="11">
        <f>SUM(L6,Q6)-V6</f>
        <v>5.5879354476928711E-9</v>
      </c>
      <c r="AG6" s="12"/>
      <c r="AI6" s="11">
        <f>SUM(G6,I6)-H6</f>
        <v>0</v>
      </c>
      <c r="AN6" s="11">
        <f>SUM(L6,N6)-M6</f>
        <v>0</v>
      </c>
      <c r="AS6" s="11">
        <f>SUM(Q6,S6)-R6</f>
        <v>0</v>
      </c>
      <c r="AX6" s="11">
        <f>SUM(V6,X6)-W6</f>
        <v>0</v>
      </c>
    </row>
    <row r="7" spans="1:50" x14ac:dyDescent="0.25">
      <c r="A7" s="22" t="s">
        <v>2</v>
      </c>
      <c r="B7" s="30">
        <f t="shared" ref="B7:B20" si="1">C7-D7</f>
        <v>2521757.2377512129</v>
      </c>
      <c r="C7" s="24">
        <v>2534231.59127717</v>
      </c>
      <c r="D7" s="47">
        <v>12474.3535259571</v>
      </c>
      <c r="E7" s="48">
        <v>73.686201746643206</v>
      </c>
      <c r="F7" s="25">
        <f t="shared" ref="F7:F20" si="2">D7/$B7</f>
        <v>4.9466908785721006E-3</v>
      </c>
      <c r="G7" s="24">
        <f t="shared" ref="G7:G18" si="3">H7-I7</f>
        <v>8908.4388944042512</v>
      </c>
      <c r="H7" s="24">
        <v>3796.0894887786199</v>
      </c>
      <c r="I7" s="47">
        <v>-5112.3494056256304</v>
      </c>
      <c r="J7" s="48">
        <v>73.078130208337996</v>
      </c>
      <c r="K7" s="37">
        <f t="shared" ref="K7:K20" si="4">I7/$B7</f>
        <v>-2.0272964142197085E-3</v>
      </c>
      <c r="L7" s="39">
        <f t="shared" ref="L7:L20" si="5">M7-N7</f>
        <v>2530665.6766456189</v>
      </c>
      <c r="M7" s="26">
        <v>2538027.6807659501</v>
      </c>
      <c r="N7" s="17">
        <v>7362.0041203314804</v>
      </c>
      <c r="O7" s="18">
        <v>117.31828881295201</v>
      </c>
      <c r="P7" s="31">
        <f t="shared" ref="P7:P20" si="6">N7/$B7</f>
        <v>2.919394464352396E-3</v>
      </c>
      <c r="Q7" s="64">
        <f t="shared" ref="Q7:Q20" si="7">R7-S7</f>
        <v>75697.325143392372</v>
      </c>
      <c r="R7" s="24">
        <v>67535.142494713495</v>
      </c>
      <c r="S7" s="47">
        <v>-8162.1826486788796</v>
      </c>
      <c r="T7" s="48">
        <v>71.138276933355598</v>
      </c>
      <c r="U7" s="42">
        <f t="shared" ref="U7:U20" si="8">S7/$B7</f>
        <v>-3.2367043609469476E-3</v>
      </c>
      <c r="V7" s="39">
        <f t="shared" ref="V7:V20" si="9">W7-X7</f>
        <v>2606363.0017890073</v>
      </c>
      <c r="W7" s="26">
        <v>2605562.8232606598</v>
      </c>
      <c r="X7" s="17">
        <v>-800.17852834740597</v>
      </c>
      <c r="Y7" s="18">
        <v>862.46689197424098</v>
      </c>
      <c r="Z7" s="31">
        <f t="shared" ref="Z7:Z20" si="10">X7/$B7</f>
        <v>-3.1730989659455418E-4</v>
      </c>
      <c r="AB7" s="11">
        <f t="shared" si="0"/>
        <v>0</v>
      </c>
      <c r="AD7" s="11">
        <f t="shared" ref="AD7:AD20" si="11">SUM(B7,D7)-C7</f>
        <v>0</v>
      </c>
      <c r="AE7" s="11">
        <f t="shared" ref="AE7:AE20" si="12">SUM(L7,Q7)-V7</f>
        <v>3.7252902984619141E-9</v>
      </c>
      <c r="AG7" s="12"/>
      <c r="AI7" s="11">
        <f t="shared" ref="AI7:AI20" si="13">SUM(G7,I7)-H7</f>
        <v>0</v>
      </c>
      <c r="AN7" s="11">
        <f t="shared" ref="AN7:AN20" si="14">SUM(L7,N7)-M7</f>
        <v>0</v>
      </c>
      <c r="AS7" s="11">
        <f t="shared" ref="AS7:AS20" si="15">SUM(Q7,S7)-R7</f>
        <v>0</v>
      </c>
      <c r="AX7" s="11">
        <f t="shared" ref="AX7:AX20" si="16">SUM(V7,X7)-W7</f>
        <v>0</v>
      </c>
    </row>
    <row r="8" spans="1:50" x14ac:dyDescent="0.25">
      <c r="A8" s="22" t="s">
        <v>3</v>
      </c>
      <c r="B8" s="30">
        <f t="shared" si="1"/>
        <v>1090540.9973521775</v>
      </c>
      <c r="C8" s="24">
        <v>1096100.6951774301</v>
      </c>
      <c r="D8" s="47">
        <v>5559.6978252525996</v>
      </c>
      <c r="E8" s="48">
        <v>154.364188794531</v>
      </c>
      <c r="F8" s="25">
        <f t="shared" si="2"/>
        <v>5.0981098727617665E-3</v>
      </c>
      <c r="G8" s="24">
        <f t="shared" si="3"/>
        <v>4028.4885537908203</v>
      </c>
      <c r="H8" s="24">
        <v>2369.0937215650602</v>
      </c>
      <c r="I8" s="47">
        <v>-1659.39483222576</v>
      </c>
      <c r="J8" s="48">
        <v>161.54369415201401</v>
      </c>
      <c r="K8" s="37">
        <f t="shared" si="4"/>
        <v>-1.52162535498872E-3</v>
      </c>
      <c r="L8" s="39">
        <f t="shared" si="5"/>
        <v>1094569.4859059732</v>
      </c>
      <c r="M8" s="26">
        <v>1098469.788899</v>
      </c>
      <c r="N8" s="17">
        <v>3900.3029930268399</v>
      </c>
      <c r="O8" s="18">
        <v>212.79980988752499</v>
      </c>
      <c r="P8" s="31">
        <f t="shared" si="6"/>
        <v>3.5764845177730467E-3</v>
      </c>
      <c r="Q8" s="64">
        <f t="shared" si="7"/>
        <v>37462.464048531867</v>
      </c>
      <c r="R8" s="24">
        <v>32377.614194722501</v>
      </c>
      <c r="S8" s="47">
        <v>-5084.84985380937</v>
      </c>
      <c r="T8" s="48">
        <v>105.39118152666001</v>
      </c>
      <c r="U8" s="42">
        <f t="shared" si="8"/>
        <v>-4.6626856451571592E-3</v>
      </c>
      <c r="V8" s="39">
        <f t="shared" si="9"/>
        <v>1132031.9499545025</v>
      </c>
      <c r="W8" s="26">
        <v>1130847.4030937201</v>
      </c>
      <c r="X8" s="17">
        <v>-1184.5468607825301</v>
      </c>
      <c r="Y8" s="18">
        <v>565.93221636195699</v>
      </c>
      <c r="Z8" s="31">
        <f t="shared" si="10"/>
        <v>-1.086201127384113E-3</v>
      </c>
      <c r="AB8" s="11">
        <f t="shared" si="0"/>
        <v>-2.3283064365386963E-9</v>
      </c>
      <c r="AD8" s="11">
        <f t="shared" si="11"/>
        <v>0</v>
      </c>
      <c r="AE8" s="11">
        <f t="shared" si="12"/>
        <v>2.5611370801925659E-9</v>
      </c>
      <c r="AG8" s="12"/>
      <c r="AI8" s="11">
        <f t="shared" si="13"/>
        <v>0</v>
      </c>
      <c r="AN8" s="11">
        <f t="shared" si="14"/>
        <v>0</v>
      </c>
      <c r="AS8" s="11">
        <f t="shared" si="15"/>
        <v>0</v>
      </c>
      <c r="AX8" s="11">
        <f t="shared" si="16"/>
        <v>0</v>
      </c>
    </row>
    <row r="9" spans="1:50" x14ac:dyDescent="0.25">
      <c r="A9" s="22" t="s">
        <v>4</v>
      </c>
      <c r="B9" s="30">
        <f t="shared" si="1"/>
        <v>840187.37308599637</v>
      </c>
      <c r="C9" s="24">
        <v>845791.70454545505</v>
      </c>
      <c r="D9" s="47">
        <v>5604.33145945871</v>
      </c>
      <c r="E9" s="48">
        <v>96.798280086753195</v>
      </c>
      <c r="F9" s="25">
        <f t="shared" si="2"/>
        <v>6.670335259710081E-3</v>
      </c>
      <c r="G9" s="24">
        <f t="shared" si="3"/>
        <v>4758.8464504557296</v>
      </c>
      <c r="H9" s="24">
        <v>7598.1287878787898</v>
      </c>
      <c r="I9" s="47">
        <v>2839.2823374230602</v>
      </c>
      <c r="J9" s="48">
        <v>132.33560014425899</v>
      </c>
      <c r="K9" s="37">
        <f t="shared" si="4"/>
        <v>3.379344213415653E-3</v>
      </c>
      <c r="L9" s="39">
        <f t="shared" si="5"/>
        <v>844946.21953645127</v>
      </c>
      <c r="M9" s="26">
        <v>853389.83333333302</v>
      </c>
      <c r="N9" s="17">
        <v>8443.6137968817602</v>
      </c>
      <c r="O9" s="18">
        <v>51.4442783317416</v>
      </c>
      <c r="P9" s="31">
        <f t="shared" si="6"/>
        <v>1.0049679473125721E-2</v>
      </c>
      <c r="Q9" s="64">
        <f t="shared" si="7"/>
        <v>44434.750160518081</v>
      </c>
      <c r="R9" s="24">
        <v>40789.9545454545</v>
      </c>
      <c r="S9" s="47">
        <v>-3644.79561506358</v>
      </c>
      <c r="T9" s="48">
        <v>83.148279957536502</v>
      </c>
      <c r="U9" s="42">
        <f t="shared" si="8"/>
        <v>-4.3380747340635425E-3</v>
      </c>
      <c r="V9" s="39">
        <f t="shared" si="9"/>
        <v>889380.96969696973</v>
      </c>
      <c r="W9" s="26">
        <v>894179.78787878796</v>
      </c>
      <c r="X9" s="17">
        <v>4798.8181818181802</v>
      </c>
      <c r="Y9" s="18">
        <v>65.162225954906305</v>
      </c>
      <c r="Z9" s="31">
        <f t="shared" si="10"/>
        <v>5.711604739062179E-3</v>
      </c>
      <c r="AB9" s="11">
        <f t="shared" si="0"/>
        <v>0</v>
      </c>
      <c r="AD9" s="11">
        <f t="shared" si="11"/>
        <v>0</v>
      </c>
      <c r="AE9" s="11">
        <f t="shared" si="12"/>
        <v>0</v>
      </c>
      <c r="AG9" s="12"/>
      <c r="AI9" s="11">
        <f t="shared" si="13"/>
        <v>0</v>
      </c>
      <c r="AN9" s="11">
        <f t="shared" si="14"/>
        <v>0</v>
      </c>
      <c r="AS9" s="11">
        <f t="shared" si="15"/>
        <v>0</v>
      </c>
      <c r="AX9" s="11">
        <f t="shared" si="16"/>
        <v>0</v>
      </c>
    </row>
    <row r="10" spans="1:50" x14ac:dyDescent="0.25">
      <c r="A10" s="22" t="s">
        <v>5</v>
      </c>
      <c r="B10" s="30">
        <f t="shared" si="1"/>
        <v>533308.49731217988</v>
      </c>
      <c r="C10" s="24">
        <v>538650.82652274496</v>
      </c>
      <c r="D10" s="47">
        <v>5342.3292105651199</v>
      </c>
      <c r="E10" s="48">
        <v>50.050285090808003</v>
      </c>
      <c r="F10" s="25">
        <f t="shared" si="2"/>
        <v>1.001733375239643E-2</v>
      </c>
      <c r="G10" s="24">
        <f t="shared" si="3"/>
        <v>1986.9082498072451</v>
      </c>
      <c r="H10" s="24">
        <v>2185.59907478797</v>
      </c>
      <c r="I10" s="47">
        <v>198.69082498072501</v>
      </c>
      <c r="J10" s="48">
        <v>635.16130812768904</v>
      </c>
      <c r="K10" s="37">
        <f t="shared" si="4"/>
        <v>3.7256264616466149E-4</v>
      </c>
      <c r="L10" s="39">
        <f t="shared" si="5"/>
        <v>535295.40556198719</v>
      </c>
      <c r="M10" s="26">
        <v>540836.425597533</v>
      </c>
      <c r="N10" s="17">
        <v>5541.0200355458401</v>
      </c>
      <c r="O10" s="18">
        <v>43.964963978825502</v>
      </c>
      <c r="P10" s="31">
        <f t="shared" si="6"/>
        <v>1.0389896398561081E-2</v>
      </c>
      <c r="Q10" s="64">
        <f t="shared" si="7"/>
        <v>19946.104846648428</v>
      </c>
      <c r="R10" s="24">
        <v>17286.101773323098</v>
      </c>
      <c r="S10" s="47">
        <v>-2660.0030733253302</v>
      </c>
      <c r="T10" s="48">
        <v>68.633437655845597</v>
      </c>
      <c r="U10" s="42">
        <f t="shared" si="8"/>
        <v>-4.9877380291734946E-3</v>
      </c>
      <c r="V10" s="39">
        <f t="shared" si="9"/>
        <v>555241.51040863548</v>
      </c>
      <c r="W10" s="26">
        <v>558122.52737085603</v>
      </c>
      <c r="X10" s="17">
        <v>2881.0169622205099</v>
      </c>
      <c r="Y10" s="18">
        <v>57.693344787184898</v>
      </c>
      <c r="Z10" s="31">
        <f t="shared" si="10"/>
        <v>5.4021583693875871E-3</v>
      </c>
      <c r="AB10" s="11">
        <f t="shared" si="0"/>
        <v>0</v>
      </c>
      <c r="AD10" s="11">
        <f t="shared" si="11"/>
        <v>0</v>
      </c>
      <c r="AE10" s="11">
        <f t="shared" si="12"/>
        <v>0</v>
      </c>
      <c r="AG10" s="12"/>
      <c r="AI10" s="11">
        <f t="shared" si="13"/>
        <v>0</v>
      </c>
      <c r="AN10" s="11">
        <f t="shared" si="14"/>
        <v>0</v>
      </c>
      <c r="AS10" s="11">
        <f t="shared" si="15"/>
        <v>0</v>
      </c>
      <c r="AX10" s="11">
        <f t="shared" si="16"/>
        <v>0</v>
      </c>
    </row>
    <row r="11" spans="1:50" x14ac:dyDescent="0.25">
      <c r="A11" s="22" t="s">
        <v>6</v>
      </c>
      <c r="B11" s="30">
        <f t="shared" si="1"/>
        <v>1135202.5678595679</v>
      </c>
      <c r="C11" s="24">
        <v>1158458.78266577</v>
      </c>
      <c r="D11" s="47">
        <v>23256.214806201999</v>
      </c>
      <c r="E11" s="48">
        <v>37.5147136696758</v>
      </c>
      <c r="F11" s="25">
        <f t="shared" si="2"/>
        <v>2.0486400810431345E-2</v>
      </c>
      <c r="G11" s="24">
        <f t="shared" si="3"/>
        <v>6685.91519228983</v>
      </c>
      <c r="H11" s="24">
        <v>2985.47728025058</v>
      </c>
      <c r="I11" s="47">
        <v>-3700.43791203925</v>
      </c>
      <c r="J11" s="48">
        <v>88.044435078086494</v>
      </c>
      <c r="K11" s="37">
        <f t="shared" si="4"/>
        <v>-3.2597159456892793E-3</v>
      </c>
      <c r="L11" s="39">
        <f t="shared" si="5"/>
        <v>1141888.4830518572</v>
      </c>
      <c r="M11" s="26">
        <v>1161444.2599460201</v>
      </c>
      <c r="N11" s="17">
        <v>19555.776894162798</v>
      </c>
      <c r="O11" s="18">
        <v>42.130587351895699</v>
      </c>
      <c r="P11" s="31">
        <f t="shared" si="6"/>
        <v>1.722668486474211E-2</v>
      </c>
      <c r="Q11" s="64">
        <f t="shared" si="7"/>
        <v>50982.808125491196</v>
      </c>
      <c r="R11" s="24">
        <v>43146.755130796097</v>
      </c>
      <c r="S11" s="47">
        <v>-7836.0529946951001</v>
      </c>
      <c r="T11" s="48">
        <v>75.830682217290004</v>
      </c>
      <c r="U11" s="42">
        <f t="shared" si="8"/>
        <v>-6.9027794831983428E-3</v>
      </c>
      <c r="V11" s="39">
        <f t="shared" si="9"/>
        <v>1192871.2911773524</v>
      </c>
      <c r="W11" s="26">
        <v>1204591.01507682</v>
      </c>
      <c r="X11" s="17">
        <v>11719.723899467701</v>
      </c>
      <c r="Y11" s="18">
        <v>59.791350906718797</v>
      </c>
      <c r="Z11" s="31">
        <f t="shared" si="10"/>
        <v>1.032390538154377E-2</v>
      </c>
      <c r="AB11" s="11">
        <f t="shared" si="0"/>
        <v>-3.4924596548080444E-9</v>
      </c>
      <c r="AD11" s="11">
        <f t="shared" si="11"/>
        <v>0</v>
      </c>
      <c r="AE11" s="11">
        <f t="shared" si="12"/>
        <v>-3.9581209421157837E-9</v>
      </c>
      <c r="AG11" s="12"/>
      <c r="AI11" s="11">
        <f t="shared" si="13"/>
        <v>0</v>
      </c>
      <c r="AN11" s="11">
        <f t="shared" si="14"/>
        <v>0</v>
      </c>
      <c r="AS11" s="11">
        <f t="shared" si="15"/>
        <v>0</v>
      </c>
      <c r="AX11" s="11">
        <f t="shared" si="16"/>
        <v>0</v>
      </c>
    </row>
    <row r="12" spans="1:50" x14ac:dyDescent="0.25">
      <c r="A12" s="22" t="s">
        <v>7</v>
      </c>
      <c r="B12" s="30">
        <f t="shared" si="1"/>
        <v>867280.45703435375</v>
      </c>
      <c r="C12" s="24">
        <v>880082.27618381102</v>
      </c>
      <c r="D12" s="47">
        <v>12801.8191494573</v>
      </c>
      <c r="E12" s="48">
        <v>60.144189993018799</v>
      </c>
      <c r="F12" s="25">
        <f t="shared" si="2"/>
        <v>1.4760875845436247E-2</v>
      </c>
      <c r="G12" s="24">
        <f t="shared" si="3"/>
        <v>5624.4900910409597</v>
      </c>
      <c r="H12" s="24">
        <v>3976.87427105202</v>
      </c>
      <c r="I12" s="47">
        <v>-1647.6158199889401</v>
      </c>
      <c r="J12" s="48">
        <v>211.581011273906</v>
      </c>
      <c r="K12" s="37">
        <f t="shared" si="4"/>
        <v>-1.8997497368070828E-3</v>
      </c>
      <c r="L12" s="39">
        <f t="shared" si="5"/>
        <v>872904.94712539564</v>
      </c>
      <c r="M12" s="26">
        <v>884059.15045486402</v>
      </c>
      <c r="N12" s="17">
        <v>11154.203329468401</v>
      </c>
      <c r="O12" s="18">
        <v>64.6842791930397</v>
      </c>
      <c r="P12" s="31">
        <f t="shared" si="6"/>
        <v>1.286112610862921E-2</v>
      </c>
      <c r="Q12" s="64">
        <f t="shared" si="7"/>
        <v>25470.950705255611</v>
      </c>
      <c r="R12" s="24">
        <v>25451.995334732899</v>
      </c>
      <c r="S12" s="47">
        <v>-18.955370522711402</v>
      </c>
      <c r="T12" s="48">
        <v>23267.058682586499</v>
      </c>
      <c r="U12" s="42">
        <f t="shared" si="8"/>
        <v>-2.1856102451021288E-5</v>
      </c>
      <c r="V12" s="39">
        <f t="shared" si="9"/>
        <v>898375.89783065033</v>
      </c>
      <c r="W12" s="26">
        <v>909511.14578959602</v>
      </c>
      <c r="X12" s="17">
        <v>11135.2479589457</v>
      </c>
      <c r="Y12" s="18">
        <v>57.583876857867601</v>
      </c>
      <c r="Z12" s="31">
        <f t="shared" si="10"/>
        <v>1.28392700061782E-2</v>
      </c>
      <c r="AB12" s="11">
        <f t="shared" si="0"/>
        <v>0</v>
      </c>
      <c r="AD12" s="11">
        <f t="shared" si="11"/>
        <v>0</v>
      </c>
      <c r="AE12" s="11">
        <f t="shared" si="12"/>
        <v>9.3132257461547852E-10</v>
      </c>
      <c r="AG12" s="12"/>
      <c r="AI12" s="11">
        <f t="shared" si="13"/>
        <v>0</v>
      </c>
      <c r="AN12" s="11">
        <f t="shared" si="14"/>
        <v>0</v>
      </c>
      <c r="AS12" s="11">
        <f t="shared" si="15"/>
        <v>0</v>
      </c>
      <c r="AX12" s="11">
        <f t="shared" si="16"/>
        <v>0</v>
      </c>
    </row>
    <row r="13" spans="1:50" x14ac:dyDescent="0.25">
      <c r="A13" s="22" t="s">
        <v>8</v>
      </c>
      <c r="B13" s="30">
        <f t="shared" si="1"/>
        <v>815837.17097163468</v>
      </c>
      <c r="C13" s="24">
        <v>812817.88959085406</v>
      </c>
      <c r="D13" s="47">
        <v>-3019.2813807806401</v>
      </c>
      <c r="E13" s="48">
        <v>91.359034517728205</v>
      </c>
      <c r="F13" s="25">
        <f t="shared" si="2"/>
        <v>-3.700838216509279E-3</v>
      </c>
      <c r="G13" s="24">
        <f t="shared" si="3"/>
        <v>2891.2967833820671</v>
      </c>
      <c r="H13" s="24">
        <v>2289.62785800241</v>
      </c>
      <c r="I13" s="47">
        <v>-601.66892537965703</v>
      </c>
      <c r="J13" s="48">
        <v>194.57477438455601</v>
      </c>
      <c r="K13" s="37">
        <f t="shared" si="4"/>
        <v>-7.3748653136641168E-4</v>
      </c>
      <c r="L13" s="39">
        <f t="shared" si="5"/>
        <v>818728.46775501722</v>
      </c>
      <c r="M13" s="26">
        <v>815107.51744885696</v>
      </c>
      <c r="N13" s="17">
        <v>-3620.9503061603</v>
      </c>
      <c r="O13" s="18">
        <v>73.049179801035706</v>
      </c>
      <c r="P13" s="31">
        <f t="shared" si="6"/>
        <v>-4.4383247478756941E-3</v>
      </c>
      <c r="Q13" s="64">
        <f t="shared" si="7"/>
        <v>22560.446504910691</v>
      </c>
      <c r="R13" s="24">
        <v>24688.1612515042</v>
      </c>
      <c r="S13" s="47">
        <v>2127.71474659351</v>
      </c>
      <c r="T13" s="48">
        <v>92.128339706134696</v>
      </c>
      <c r="U13" s="42">
        <f t="shared" si="8"/>
        <v>2.6080139791368824E-3</v>
      </c>
      <c r="V13" s="39">
        <f t="shared" si="9"/>
        <v>841288.91425992781</v>
      </c>
      <c r="W13" s="26">
        <v>839795.67870036105</v>
      </c>
      <c r="X13" s="17">
        <v>-1493.23555956679</v>
      </c>
      <c r="Y13" s="18">
        <v>163.717636678882</v>
      </c>
      <c r="Z13" s="31">
        <f t="shared" si="10"/>
        <v>-1.8303107687388117E-3</v>
      </c>
      <c r="AB13" s="11">
        <f t="shared" si="0"/>
        <v>0</v>
      </c>
      <c r="AD13" s="11">
        <f t="shared" si="11"/>
        <v>0</v>
      </c>
      <c r="AE13" s="11">
        <f t="shared" si="12"/>
        <v>0</v>
      </c>
      <c r="AG13" s="12"/>
      <c r="AI13" s="11">
        <f t="shared" si="13"/>
        <v>0</v>
      </c>
      <c r="AN13" s="11">
        <f t="shared" si="14"/>
        <v>0</v>
      </c>
      <c r="AS13" s="11">
        <f t="shared" si="15"/>
        <v>0</v>
      </c>
      <c r="AX13" s="11">
        <f t="shared" si="16"/>
        <v>0</v>
      </c>
    </row>
    <row r="14" spans="1:50" x14ac:dyDescent="0.25">
      <c r="A14" s="22" t="s">
        <v>9</v>
      </c>
      <c r="B14" s="30">
        <f t="shared" si="1"/>
        <v>99794.447139712473</v>
      </c>
      <c r="C14" s="24">
        <v>101458.90701219501</v>
      </c>
      <c r="D14" s="47">
        <v>1664.45987248254</v>
      </c>
      <c r="E14" s="48">
        <v>112.411441494869</v>
      </c>
      <c r="F14" s="25">
        <f t="shared" si="2"/>
        <v>1.6678882645166541E-2</v>
      </c>
      <c r="G14" s="24">
        <f t="shared" si="3"/>
        <v>2031.8113677765441</v>
      </c>
      <c r="H14" s="24">
        <v>783.46646341463395</v>
      </c>
      <c r="I14" s="47">
        <v>-1248.34490436191</v>
      </c>
      <c r="J14" s="48">
        <v>105.873029058401</v>
      </c>
      <c r="K14" s="37">
        <f t="shared" si="4"/>
        <v>-1.2509161983874955E-2</v>
      </c>
      <c r="L14" s="39">
        <f t="shared" si="5"/>
        <v>101826.25850748937</v>
      </c>
      <c r="M14" s="26">
        <v>102242.37347561</v>
      </c>
      <c r="N14" s="17">
        <v>416.11496812063598</v>
      </c>
      <c r="O14" s="18">
        <v>320.237517613119</v>
      </c>
      <c r="P14" s="31">
        <f t="shared" si="6"/>
        <v>4.1697206612916447E-3</v>
      </c>
      <c r="Q14" s="64">
        <f t="shared" si="7"/>
        <v>807.84819982795295</v>
      </c>
      <c r="R14" s="24">
        <v>391.73323170731697</v>
      </c>
      <c r="S14" s="47">
        <v>-416.11496812063598</v>
      </c>
      <c r="T14" s="48">
        <v>184.512440321117</v>
      </c>
      <c r="U14" s="42">
        <f t="shared" si="8"/>
        <v>-4.1697206612916447E-3</v>
      </c>
      <c r="V14" s="39">
        <f t="shared" si="9"/>
        <v>102634.106707317</v>
      </c>
      <c r="W14" s="26">
        <v>102634.106707317</v>
      </c>
      <c r="X14" s="17">
        <v>0</v>
      </c>
      <c r="Y14" s="18"/>
      <c r="Z14" s="31">
        <f t="shared" si="10"/>
        <v>0</v>
      </c>
      <c r="AB14" s="11">
        <f t="shared" si="0"/>
        <v>0</v>
      </c>
      <c r="AD14" s="11">
        <f t="shared" si="11"/>
        <v>0</v>
      </c>
      <c r="AE14" s="11">
        <f t="shared" si="12"/>
        <v>3.2014213502407074E-10</v>
      </c>
      <c r="AG14" s="12"/>
      <c r="AI14" s="11">
        <f t="shared" si="13"/>
        <v>0</v>
      </c>
      <c r="AN14" s="11">
        <f t="shared" si="14"/>
        <v>0</v>
      </c>
      <c r="AS14" s="11">
        <f>SUM(Q14,S14)-R14</f>
        <v>0</v>
      </c>
      <c r="AX14" s="11">
        <f t="shared" si="16"/>
        <v>0</v>
      </c>
    </row>
    <row r="15" spans="1:50" x14ac:dyDescent="0.25">
      <c r="A15" s="22" t="s">
        <v>10</v>
      </c>
      <c r="B15" s="30">
        <f t="shared" si="1"/>
        <v>508353.72160970198</v>
      </c>
      <c r="C15" s="24">
        <v>517857.50416621601</v>
      </c>
      <c r="D15" s="47">
        <v>9503.7825565140502</v>
      </c>
      <c r="E15" s="48">
        <v>54.557888629664298</v>
      </c>
      <c r="F15" s="25">
        <f t="shared" si="2"/>
        <v>1.8695215855645403E-2</v>
      </c>
      <c r="G15" s="24">
        <f t="shared" si="3"/>
        <v>3626.5860715366798</v>
      </c>
      <c r="H15" s="24">
        <v>2391.9515203982301</v>
      </c>
      <c r="I15" s="47">
        <v>-1234.63455113845</v>
      </c>
      <c r="J15" s="48">
        <v>155.02267925824</v>
      </c>
      <c r="K15" s="37">
        <f t="shared" si="4"/>
        <v>-2.4286918707489341E-3</v>
      </c>
      <c r="L15" s="39">
        <f t="shared" si="5"/>
        <v>511980.3076812384</v>
      </c>
      <c r="M15" s="26">
        <v>520249.45568661398</v>
      </c>
      <c r="N15" s="17">
        <v>8269.1480053756004</v>
      </c>
      <c r="O15" s="18">
        <v>61.2972692422668</v>
      </c>
      <c r="P15" s="31">
        <f t="shared" si="6"/>
        <v>1.6266523984896471E-2</v>
      </c>
      <c r="Q15" s="64">
        <f t="shared" si="7"/>
        <v>16441.649033402849</v>
      </c>
      <c r="R15" s="24">
        <v>12956.4040688237</v>
      </c>
      <c r="S15" s="47">
        <v>-3485.2449645791498</v>
      </c>
      <c r="T15" s="48">
        <v>69.9070488031862</v>
      </c>
      <c r="U15" s="42">
        <f t="shared" si="8"/>
        <v>-6.8559446236434E-3</v>
      </c>
      <c r="V15" s="39">
        <f t="shared" si="9"/>
        <v>528421.95671464165</v>
      </c>
      <c r="W15" s="26">
        <v>533205.85975543805</v>
      </c>
      <c r="X15" s="17">
        <v>4783.9030407964501</v>
      </c>
      <c r="Y15" s="18">
        <v>106.421677622423</v>
      </c>
      <c r="Z15" s="31">
        <f t="shared" si="10"/>
        <v>9.4105793612530696E-3</v>
      </c>
      <c r="AB15" s="11">
        <f t="shared" si="0"/>
        <v>0</v>
      </c>
      <c r="AD15" s="11">
        <f t="shared" si="11"/>
        <v>0</v>
      </c>
      <c r="AE15" s="11">
        <f t="shared" si="12"/>
        <v>0</v>
      </c>
      <c r="AG15" s="12"/>
      <c r="AI15" s="11">
        <f t="shared" si="13"/>
        <v>0</v>
      </c>
      <c r="AN15" s="11">
        <f t="shared" si="14"/>
        <v>0</v>
      </c>
      <c r="AS15" s="11">
        <f t="shared" si="15"/>
        <v>0</v>
      </c>
      <c r="AX15" s="11">
        <f t="shared" si="16"/>
        <v>0</v>
      </c>
    </row>
    <row r="16" spans="1:50" x14ac:dyDescent="0.25">
      <c r="A16" s="22" t="s">
        <v>11</v>
      </c>
      <c r="B16" s="30">
        <f t="shared" si="1"/>
        <v>488136.14034198993</v>
      </c>
      <c r="C16" s="24">
        <v>493919.74045020499</v>
      </c>
      <c r="D16" s="47">
        <v>5783.6001082150697</v>
      </c>
      <c r="E16" s="48">
        <v>97.399268076077604</v>
      </c>
      <c r="F16" s="25">
        <f t="shared" si="2"/>
        <v>1.1848334163831957E-2</v>
      </c>
      <c r="G16" s="24">
        <f t="shared" si="3"/>
        <v>8546.9907482501985</v>
      </c>
      <c r="H16" s="24">
        <v>9067.3182128240096</v>
      </c>
      <c r="I16" s="47">
        <v>520.32746457381199</v>
      </c>
      <c r="J16" s="48">
        <v>926.712067185362</v>
      </c>
      <c r="K16" s="37">
        <f t="shared" si="4"/>
        <v>1.0659474305862063E-3</v>
      </c>
      <c r="L16" s="39">
        <f t="shared" si="5"/>
        <v>496683.13109024009</v>
      </c>
      <c r="M16" s="26">
        <v>502987.05866302899</v>
      </c>
      <c r="N16" s="17">
        <v>6303.9275727888798</v>
      </c>
      <c r="O16" s="18">
        <v>109.460599902398</v>
      </c>
      <c r="P16" s="31">
        <f t="shared" si="6"/>
        <v>1.2914281594418158E-2</v>
      </c>
      <c r="Q16" s="64">
        <f t="shared" si="7"/>
        <v>27419.625685931118</v>
      </c>
      <c r="R16" s="24">
        <v>29493.694406548399</v>
      </c>
      <c r="S16" s="47">
        <v>2074.0687206172802</v>
      </c>
      <c r="T16" s="48">
        <v>164.29690337550201</v>
      </c>
      <c r="U16" s="42">
        <f t="shared" si="8"/>
        <v>4.2489554638674779E-3</v>
      </c>
      <c r="V16" s="39">
        <f t="shared" si="9"/>
        <v>524102.75677617086</v>
      </c>
      <c r="W16" s="26">
        <v>532480.75306957704</v>
      </c>
      <c r="X16" s="17">
        <v>8377.9962934061605</v>
      </c>
      <c r="Y16" s="18">
        <v>75.076904761135097</v>
      </c>
      <c r="Z16" s="31">
        <f t="shared" si="10"/>
        <v>1.7163237058285638E-2</v>
      </c>
      <c r="AB16" s="11">
        <f t="shared" si="0"/>
        <v>0</v>
      </c>
      <c r="AD16" s="11">
        <f t="shared" si="11"/>
        <v>0</v>
      </c>
      <c r="AE16" s="11">
        <f t="shared" si="12"/>
        <v>0</v>
      </c>
      <c r="AG16" s="12"/>
      <c r="AI16" s="11">
        <f t="shared" si="13"/>
        <v>0</v>
      </c>
      <c r="AN16" s="11">
        <f t="shared" si="14"/>
        <v>0</v>
      </c>
      <c r="AS16" s="11">
        <f t="shared" si="15"/>
        <v>0</v>
      </c>
      <c r="AX16" s="11">
        <f t="shared" si="16"/>
        <v>0</v>
      </c>
    </row>
    <row r="17" spans="1:50" x14ac:dyDescent="0.25">
      <c r="A17" s="22" t="s">
        <v>12</v>
      </c>
      <c r="B17" s="30">
        <f t="shared" si="1"/>
        <v>164405.49615906345</v>
      </c>
      <c r="C17" s="24">
        <v>168426.36789952</v>
      </c>
      <c r="D17" s="47">
        <v>4020.87174045654</v>
      </c>
      <c r="E17" s="48">
        <v>43.913887758852901</v>
      </c>
      <c r="F17" s="25">
        <f t="shared" si="2"/>
        <v>2.4457039663481315E-2</v>
      </c>
      <c r="G17" s="24">
        <f t="shared" si="3"/>
        <v>725.541567197684</v>
      </c>
      <c r="H17" s="24">
        <v>199.43915677859101</v>
      </c>
      <c r="I17" s="47">
        <v>-526.10241041909296</v>
      </c>
      <c r="J17" s="48">
        <v>98.259301302093206</v>
      </c>
      <c r="K17" s="37">
        <f t="shared" si="4"/>
        <v>-3.2000293342388337E-3</v>
      </c>
      <c r="L17" s="39">
        <f t="shared" si="5"/>
        <v>165131.03772626157</v>
      </c>
      <c r="M17" s="26">
        <v>168625.807056299</v>
      </c>
      <c r="N17" s="17">
        <v>3494.7693300374499</v>
      </c>
      <c r="O17" s="18">
        <v>50.243696307013401</v>
      </c>
      <c r="P17" s="31">
        <f t="shared" si="6"/>
        <v>2.1257010329242501E-2</v>
      </c>
      <c r="Q17" s="64">
        <f t="shared" si="7"/>
        <v>3993.3672219839273</v>
      </c>
      <c r="R17" s="24">
        <v>4786.5397626861904</v>
      </c>
      <c r="S17" s="47">
        <v>793.17254070226295</v>
      </c>
      <c r="T17" s="48">
        <v>125.62454928886</v>
      </c>
      <c r="U17" s="42">
        <f t="shared" si="8"/>
        <v>4.8244892003784538E-3</v>
      </c>
      <c r="V17" s="39">
        <f t="shared" si="9"/>
        <v>169124.4049482453</v>
      </c>
      <c r="W17" s="26">
        <v>173412.34681898501</v>
      </c>
      <c r="X17" s="17">
        <v>4287.9418707397099</v>
      </c>
      <c r="Y17" s="18">
        <v>40.398436858413902</v>
      </c>
      <c r="Z17" s="31">
        <f t="shared" si="10"/>
        <v>2.6081499529620935E-2</v>
      </c>
      <c r="AB17" s="11">
        <f t="shared" si="0"/>
        <v>-2.3283064365386963E-10</v>
      </c>
      <c r="AD17" s="11">
        <f t="shared" si="11"/>
        <v>0</v>
      </c>
      <c r="AE17" s="11">
        <f t="shared" si="12"/>
        <v>0</v>
      </c>
      <c r="AG17" s="12"/>
      <c r="AI17" s="11">
        <f t="shared" si="13"/>
        <v>0</v>
      </c>
      <c r="AN17" s="11">
        <f>SUM(L17,N17)-M17</f>
        <v>0</v>
      </c>
      <c r="AS17" s="11">
        <f t="shared" si="15"/>
        <v>0</v>
      </c>
      <c r="AX17" s="11">
        <f t="shared" si="16"/>
        <v>0</v>
      </c>
    </row>
    <row r="18" spans="1:50" x14ac:dyDescent="0.25">
      <c r="A18" s="22" t="s">
        <v>13</v>
      </c>
      <c r="B18" s="30">
        <f t="shared" si="1"/>
        <v>524630.12582548312</v>
      </c>
      <c r="C18" s="24">
        <v>520944.17974492803</v>
      </c>
      <c r="D18" s="47">
        <v>-3685.9460805550798</v>
      </c>
      <c r="E18" s="48">
        <v>103.363851122941</v>
      </c>
      <c r="F18" s="25">
        <f t="shared" si="2"/>
        <v>-7.0257995092359608E-3</v>
      </c>
      <c r="G18" s="24">
        <f t="shared" si="3"/>
        <v>3215.8705930398819</v>
      </c>
      <c r="H18" s="24">
        <v>2798.5975483797401</v>
      </c>
      <c r="I18" s="47">
        <v>-417.27304466014198</v>
      </c>
      <c r="J18" s="48">
        <v>375.27432441045499</v>
      </c>
      <c r="K18" s="37">
        <f t="shared" si="4"/>
        <v>-7.9536615249377958E-4</v>
      </c>
      <c r="L18" s="39">
        <f t="shared" si="5"/>
        <v>527845.99641852325</v>
      </c>
      <c r="M18" s="26">
        <v>523742.777293308</v>
      </c>
      <c r="N18" s="17">
        <v>-4103.2191252152197</v>
      </c>
      <c r="O18" s="18">
        <v>84.496137682412495</v>
      </c>
      <c r="P18" s="31">
        <f t="shared" si="6"/>
        <v>-7.8211656617297367E-3</v>
      </c>
      <c r="Q18" s="64">
        <f t="shared" si="7"/>
        <v>16242.102615331769</v>
      </c>
      <c r="R18" s="24">
        <v>25345.079239966799</v>
      </c>
      <c r="S18" s="47">
        <v>9102.97662463503</v>
      </c>
      <c r="T18" s="48">
        <v>37.542283988967299</v>
      </c>
      <c r="U18" s="42">
        <f t="shared" si="8"/>
        <v>1.7351227420102658E-2</v>
      </c>
      <c r="V18" s="39">
        <f t="shared" si="9"/>
        <v>544088.09903385513</v>
      </c>
      <c r="W18" s="26">
        <v>549087.85653327499</v>
      </c>
      <c r="X18" s="17">
        <v>4999.7574994198103</v>
      </c>
      <c r="Y18" s="18">
        <v>65.037211413134898</v>
      </c>
      <c r="Z18" s="31">
        <f t="shared" si="10"/>
        <v>9.5300617583729211E-3</v>
      </c>
      <c r="AB18" s="11">
        <f t="shared" si="0"/>
        <v>0</v>
      </c>
      <c r="AD18" s="11">
        <f t="shared" si="11"/>
        <v>0</v>
      </c>
      <c r="AE18" s="11">
        <f t="shared" si="12"/>
        <v>0</v>
      </c>
      <c r="AG18" s="12"/>
      <c r="AI18" s="11">
        <f t="shared" si="13"/>
        <v>0</v>
      </c>
      <c r="AN18" s="11">
        <f t="shared" si="14"/>
        <v>0</v>
      </c>
      <c r="AS18" s="11">
        <f t="shared" si="15"/>
        <v>0</v>
      </c>
      <c r="AX18" s="11">
        <f t="shared" si="16"/>
        <v>0</v>
      </c>
    </row>
    <row r="19" spans="1:50" ht="15.75" thickBot="1" x14ac:dyDescent="0.3">
      <c r="A19" s="23" t="s">
        <v>14</v>
      </c>
      <c r="B19" s="32">
        <f t="shared" si="1"/>
        <v>12263.197952218454</v>
      </c>
      <c r="C19" s="33">
        <v>13054.3720136519</v>
      </c>
      <c r="D19" s="49">
        <v>791.17406143344704</v>
      </c>
      <c r="E19" s="50">
        <v>195.94868572295101</v>
      </c>
      <c r="F19" s="34">
        <f t="shared" si="2"/>
        <v>6.4516129032257938E-2</v>
      </c>
      <c r="G19" s="33" t="s">
        <v>19</v>
      </c>
      <c r="H19" s="33"/>
      <c r="I19" s="49"/>
      <c r="J19" s="49" t="s">
        <v>19</v>
      </c>
      <c r="K19" s="61" t="s">
        <v>19</v>
      </c>
      <c r="L19" s="40">
        <f t="shared" si="5"/>
        <v>12263.197952218454</v>
      </c>
      <c r="M19" s="35">
        <v>13054.3720136519</v>
      </c>
      <c r="N19" s="54">
        <v>791.17406143344704</v>
      </c>
      <c r="O19" s="55">
        <v>195.94868572295101</v>
      </c>
      <c r="P19" s="36">
        <f t="shared" si="6"/>
        <v>6.4516129032257938E-2</v>
      </c>
      <c r="Q19" s="65">
        <f t="shared" si="7"/>
        <v>791.17406143344704</v>
      </c>
      <c r="R19" s="33">
        <v>791.17406143344704</v>
      </c>
      <c r="S19" s="49">
        <v>0</v>
      </c>
      <c r="T19" s="50"/>
      <c r="U19" s="43">
        <f t="shared" si="8"/>
        <v>0</v>
      </c>
      <c r="V19" s="40">
        <f t="shared" si="9"/>
        <v>13054.372013651853</v>
      </c>
      <c r="W19" s="35">
        <v>13845.5460750853</v>
      </c>
      <c r="X19" s="54">
        <v>791.17406143344704</v>
      </c>
      <c r="Y19" s="55">
        <v>195.94868572295101</v>
      </c>
      <c r="Z19" s="36">
        <f t="shared" si="10"/>
        <v>6.4516129032257938E-2</v>
      </c>
      <c r="AB19" s="11">
        <f t="shared" si="0"/>
        <v>4.7293724492192268E-11</v>
      </c>
      <c r="AD19" s="11">
        <f t="shared" si="11"/>
        <v>0</v>
      </c>
      <c r="AE19" s="11">
        <f t="shared" si="12"/>
        <v>4.7293724492192268E-11</v>
      </c>
      <c r="AG19" s="12"/>
      <c r="AI19" s="11">
        <f t="shared" si="13"/>
        <v>0</v>
      </c>
      <c r="AN19" s="11">
        <f t="shared" si="14"/>
        <v>0</v>
      </c>
      <c r="AS19" s="11">
        <f t="shared" si="15"/>
        <v>0</v>
      </c>
      <c r="AX19" s="11">
        <f t="shared" si="16"/>
        <v>0</v>
      </c>
    </row>
    <row r="20" spans="1:50" s="4" customFormat="1" ht="27" thickBot="1" x14ac:dyDescent="0.3">
      <c r="A20" s="73" t="s">
        <v>36</v>
      </c>
      <c r="B20" s="57">
        <f t="shared" si="1"/>
        <v>10928587.879483115</v>
      </c>
      <c r="C20" s="58">
        <v>11012419.8582955</v>
      </c>
      <c r="D20" s="19">
        <v>83831.978812385001</v>
      </c>
      <c r="E20" s="20">
        <v>24.843812910166601</v>
      </c>
      <c r="F20" s="59">
        <f t="shared" si="2"/>
        <v>7.6708884749664445E-3</v>
      </c>
      <c r="G20" s="58">
        <f>H20-I20</f>
        <v>65321.115430282502</v>
      </c>
      <c r="H20" s="58">
        <v>41742.372104585302</v>
      </c>
      <c r="I20" s="19">
        <v>-23578.7433256972</v>
      </c>
      <c r="J20" s="20">
        <v>42.0782673745369</v>
      </c>
      <c r="K20" s="62">
        <f t="shared" si="4"/>
        <v>-2.1575288212636302E-3</v>
      </c>
      <c r="L20" s="57">
        <f t="shared" si="5"/>
        <v>10993908.994913412</v>
      </c>
      <c r="M20" s="58">
        <v>11054162.2304001</v>
      </c>
      <c r="N20" s="19">
        <v>60253.235486687801</v>
      </c>
      <c r="O20" s="20">
        <v>33.030848739003702</v>
      </c>
      <c r="P20" s="56">
        <f t="shared" si="6"/>
        <v>5.5133596537028148E-3</v>
      </c>
      <c r="Q20" s="66">
        <f t="shared" si="7"/>
        <v>375618.10004914203</v>
      </c>
      <c r="R20" s="58">
        <v>364962.10176328802</v>
      </c>
      <c r="S20" s="19">
        <v>-10655.998285854001</v>
      </c>
      <c r="T20" s="20">
        <v>122.107591698288</v>
      </c>
      <c r="U20" s="56">
        <f t="shared" si="8"/>
        <v>-9.7505719891397284E-4</v>
      </c>
      <c r="V20" s="57">
        <f t="shared" si="9"/>
        <v>11369527.094962565</v>
      </c>
      <c r="W20" s="58">
        <v>11419124.332163399</v>
      </c>
      <c r="X20" s="19">
        <v>49597.237200833697</v>
      </c>
      <c r="Y20" s="20">
        <v>34.216074176120102</v>
      </c>
      <c r="Z20" s="56">
        <f t="shared" si="10"/>
        <v>4.5383024547888317E-3</v>
      </c>
      <c r="AB20" s="11">
        <f t="shared" si="0"/>
        <v>-2.6077032089233398E-8</v>
      </c>
      <c r="AD20" s="11">
        <f t="shared" si="11"/>
        <v>0</v>
      </c>
      <c r="AE20" s="11">
        <f t="shared" si="12"/>
        <v>0</v>
      </c>
      <c r="AG20" s="12"/>
      <c r="AI20" s="11">
        <f t="shared" si="13"/>
        <v>0</v>
      </c>
      <c r="AN20" s="11">
        <f t="shared" si="14"/>
        <v>0</v>
      </c>
      <c r="AS20" s="11">
        <f t="shared" si="15"/>
        <v>0</v>
      </c>
      <c r="AX20" s="11">
        <f t="shared" si="16"/>
        <v>0</v>
      </c>
    </row>
    <row r="21" spans="1:50" x14ac:dyDescent="0.25">
      <c r="B21" s="11">
        <f>SUM(B6:B19)-B20</f>
        <v>0</v>
      </c>
      <c r="C21" s="11">
        <f t="shared" ref="C21:D21" si="17">SUM(C6:C19)-C20</f>
        <v>0</v>
      </c>
      <c r="D21" s="11">
        <f t="shared" si="17"/>
        <v>0</v>
      </c>
      <c r="E21" s="11"/>
      <c r="F21" s="11"/>
      <c r="G21" s="11">
        <f>SUM(G6:G19)-G20</f>
        <v>-8.0035533756017685E-11</v>
      </c>
      <c r="H21" s="11">
        <f>SUM(H6:H19)-H20</f>
        <v>0</v>
      </c>
      <c r="I21" s="11">
        <f t="shared" ref="I21" si="18">SUM(I6:I19)-I20</f>
        <v>6.5483618527650833E-11</v>
      </c>
      <c r="J21" s="11"/>
      <c r="K21" s="11"/>
      <c r="L21" s="11">
        <f>SUM(L6:L19)-L20</f>
        <v>0</v>
      </c>
      <c r="M21" s="11">
        <f t="shared" ref="M21" si="19">SUM(M6:M19)-M20</f>
        <v>0</v>
      </c>
      <c r="N21" s="11">
        <f t="shared" ref="N21" si="20">SUM(N6:N19)-N20</f>
        <v>5.8207660913467407E-11</v>
      </c>
      <c r="O21" s="11"/>
      <c r="P21" s="11"/>
      <c r="Q21" s="11">
        <f>SUM(Q6:Q19)-Q20</f>
        <v>0</v>
      </c>
      <c r="R21" s="11">
        <f t="shared" ref="R21" si="21">SUM(R6:R19)-R20</f>
        <v>0</v>
      </c>
      <c r="S21" s="11">
        <f t="shared" ref="S21" si="22">SUM(S6:S19)-S20</f>
        <v>-2.3646862246096134E-11</v>
      </c>
      <c r="T21" s="11"/>
      <c r="U21" s="11"/>
      <c r="V21" s="11">
        <f>SUM(V6:V19)-V20</f>
        <v>0</v>
      </c>
      <c r="W21" s="11">
        <f t="shared" ref="W21" si="23">SUM(W6:W19)-W20</f>
        <v>0</v>
      </c>
      <c r="X21" s="11">
        <f t="shared" ref="X21" si="24">SUM(X6:X19)-X20</f>
        <v>1.3096723705530167E-10</v>
      </c>
      <c r="Y21" s="11"/>
      <c r="Z21" s="11"/>
    </row>
    <row r="22" spans="1:50" x14ac:dyDescent="0.25">
      <c r="A22" s="83" t="s">
        <v>37</v>
      </c>
    </row>
    <row r="23" spans="1:50" x14ac:dyDescent="0.25">
      <c r="A23" s="3" t="s">
        <v>38</v>
      </c>
    </row>
    <row r="24" spans="1:50" x14ac:dyDescent="0.25">
      <c r="A24" s="3" t="s">
        <v>39</v>
      </c>
    </row>
    <row r="25" spans="1:50" x14ac:dyDescent="0.25">
      <c r="A25" s="3" t="s">
        <v>40</v>
      </c>
    </row>
    <row r="26" spans="1:50" x14ac:dyDescent="0.25">
      <c r="A26" s="3"/>
      <c r="B26" s="51"/>
      <c r="C26" s="51"/>
      <c r="D26" s="51"/>
    </row>
    <row r="27" spans="1:50" x14ac:dyDescent="0.25">
      <c r="A27" s="5" t="s">
        <v>20</v>
      </c>
    </row>
    <row r="28" spans="1:50" x14ac:dyDescent="0.25">
      <c r="A28" s="60" t="s">
        <v>30</v>
      </c>
    </row>
    <row r="29" spans="1:50" x14ac:dyDescent="0.25">
      <c r="A29" s="5" t="s">
        <v>33</v>
      </c>
    </row>
    <row r="30" spans="1:50" x14ac:dyDescent="0.25">
      <c r="A30" s="5" t="s">
        <v>34</v>
      </c>
    </row>
    <row r="31" spans="1:50" x14ac:dyDescent="0.25">
      <c r="A31" s="5" t="s">
        <v>35</v>
      </c>
    </row>
    <row r="32" spans="1:50" x14ac:dyDescent="0.25">
      <c r="A32" s="5" t="s">
        <v>21</v>
      </c>
    </row>
    <row r="33" spans="1:1" x14ac:dyDescent="0.25">
      <c r="A33" s="5" t="s">
        <v>22</v>
      </c>
    </row>
    <row r="34" spans="1:1" x14ac:dyDescent="0.25">
      <c r="A34" s="6"/>
    </row>
    <row r="35" spans="1:1" x14ac:dyDescent="0.25">
      <c r="A35" s="5" t="s">
        <v>23</v>
      </c>
    </row>
  </sheetData>
  <mergeCells count="7">
    <mergeCell ref="A1:V1"/>
    <mergeCell ref="V4:Z4"/>
    <mergeCell ref="Q4:U4"/>
    <mergeCell ref="L4:P4"/>
    <mergeCell ref="G4:K4"/>
    <mergeCell ref="B4:F4"/>
    <mergeCell ref="B3:Z3"/>
  </mergeCells>
  <pageMargins left="0.75" right="0.75" top="1" bottom="1" header="0.5" footer="0.5"/>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Bernd Eckhardt</dc:creator>
  <cp:lastModifiedBy>Bernd Eckhardt</cp:lastModifiedBy>
  <dcterms:created xsi:type="dcterms:W3CDTF">2020-01-10T16:29:40Z</dcterms:created>
  <dcterms:modified xsi:type="dcterms:W3CDTF">2020-01-14T10:42:24Z</dcterms:modified>
</cp:coreProperties>
</file>