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BE\Originals_more_recent\Tabular_data\Info_level_B\Topic_GrowStock\"/>
    </mc:Choice>
  </mc:AlternateContent>
  <bookViews>
    <workbookView xWindow="0" yWindow="0" windowWidth="15360" windowHeight="7185"/>
  </bookViews>
  <sheets>
    <sheet name="Growing stock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N58" i="4" l="1"/>
  <c r="BK58" i="4"/>
  <c r="BK57" i="4"/>
  <c r="BK56" i="4"/>
  <c r="BK55" i="4"/>
  <c r="BK54" i="4"/>
  <c r="BK52" i="4"/>
  <c r="BK53" i="4"/>
  <c r="BK49" i="4"/>
  <c r="BK50" i="4"/>
  <c r="BK51" i="4"/>
  <c r="BK46" i="4"/>
  <c r="BK47" i="4"/>
  <c r="BK48" i="4"/>
  <c r="BK43" i="4"/>
  <c r="BK44" i="4"/>
  <c r="BK45" i="4"/>
  <c r="BK40" i="4"/>
  <c r="BK41" i="4"/>
  <c r="BK42" i="4"/>
  <c r="BK36" i="4"/>
  <c r="BK37" i="4"/>
  <c r="BK38" i="4"/>
  <c r="BK39" i="4"/>
  <c r="BK33" i="4"/>
  <c r="BK34" i="4"/>
  <c r="BK35" i="4"/>
  <c r="BK30" i="4"/>
  <c r="BK31" i="4"/>
  <c r="BK32" i="4"/>
  <c r="BK26" i="4"/>
  <c r="BK27" i="4"/>
  <c r="BK28" i="4"/>
  <c r="BK29" i="4"/>
  <c r="BK22" i="4"/>
  <c r="BK23" i="4"/>
  <c r="BK24" i="4"/>
  <c r="BK25" i="4"/>
  <c r="BK18" i="4"/>
  <c r="BK19" i="4"/>
  <c r="BK20" i="4"/>
  <c r="BK21" i="4"/>
  <c r="BK17" i="4"/>
  <c r="BK15" i="4"/>
  <c r="BK16" i="4"/>
  <c r="BK13" i="4"/>
  <c r="BK14" i="4"/>
  <c r="BK12" i="4"/>
  <c r="BH12" i="4"/>
  <c r="BH58" i="4"/>
  <c r="BH57" i="4"/>
  <c r="BH56" i="4"/>
  <c r="BH55" i="4"/>
  <c r="BH54" i="4"/>
  <c r="BH53" i="4"/>
  <c r="BH52" i="4"/>
  <c r="BH51" i="4"/>
  <c r="BH50" i="4"/>
  <c r="BH49" i="4"/>
  <c r="BH48" i="4"/>
  <c r="BH47" i="4"/>
  <c r="BH46" i="4"/>
  <c r="BH45" i="4"/>
  <c r="BH44" i="4"/>
  <c r="BH43" i="4"/>
  <c r="BH42" i="4"/>
  <c r="BH41" i="4"/>
  <c r="BH40" i="4"/>
  <c r="BH39" i="4"/>
  <c r="BH38" i="4"/>
  <c r="BH37" i="4"/>
  <c r="BH36" i="4"/>
  <c r="BH35" i="4"/>
  <c r="BH34" i="4"/>
  <c r="BH33" i="4"/>
  <c r="BH32" i="4"/>
  <c r="BH31" i="4"/>
  <c r="BH30" i="4"/>
  <c r="BH29" i="4"/>
  <c r="BH28" i="4"/>
  <c r="BH22" i="4"/>
  <c r="BH23" i="4"/>
  <c r="BH24" i="4"/>
  <c r="BH25" i="4"/>
  <c r="BH26" i="4"/>
  <c r="BH27" i="4"/>
  <c r="BH15" i="4"/>
  <c r="BH16" i="4"/>
  <c r="BH17" i="4"/>
  <c r="BH18" i="4"/>
  <c r="BH19" i="4"/>
  <c r="BH20" i="4"/>
  <c r="BH21" i="4"/>
  <c r="BH14" i="4"/>
  <c r="BH13" i="4"/>
  <c r="BN57" i="4"/>
  <c r="BN56" i="4"/>
  <c r="BN55" i="4"/>
  <c r="BN54" i="4"/>
  <c r="BN53" i="4"/>
  <c r="BN52" i="4"/>
  <c r="BN51" i="4"/>
  <c r="BN50" i="4"/>
  <c r="BN49" i="4"/>
  <c r="BN48" i="4"/>
  <c r="BN47" i="4"/>
  <c r="BN46" i="4"/>
  <c r="BN45" i="4"/>
  <c r="BN44" i="4"/>
  <c r="BN43" i="4"/>
  <c r="BN42" i="4"/>
  <c r="BN41" i="4"/>
  <c r="BN40" i="4"/>
  <c r="BN39" i="4"/>
  <c r="BN38" i="4"/>
  <c r="BN37" i="4"/>
  <c r="BN36" i="4"/>
  <c r="BN35" i="4"/>
  <c r="BN34" i="4"/>
  <c r="BN33" i="4"/>
  <c r="BN32" i="4"/>
  <c r="BN31" i="4"/>
  <c r="BN30" i="4"/>
  <c r="BN29" i="4"/>
  <c r="BN28" i="4"/>
  <c r="BN27" i="4"/>
  <c r="BN26" i="4"/>
  <c r="BN25" i="4"/>
  <c r="BN24" i="4"/>
  <c r="BN23" i="4"/>
  <c r="BN22" i="4"/>
  <c r="BN21" i="4"/>
  <c r="BN20" i="4"/>
  <c r="BN19" i="4"/>
  <c r="BN18" i="4"/>
  <c r="BN17" i="4"/>
  <c r="BN16" i="4"/>
  <c r="BN15" i="4"/>
  <c r="BN14" i="4"/>
  <c r="BN13" i="4"/>
  <c r="BN12" i="4"/>
  <c r="BE58" i="4"/>
  <c r="BE57" i="4"/>
  <c r="BE56" i="4"/>
  <c r="BE55" i="4"/>
  <c r="BE54" i="4"/>
  <c r="BE53" i="4"/>
  <c r="BE52" i="4"/>
  <c r="BE51" i="4"/>
  <c r="BE50" i="4"/>
  <c r="BE49" i="4"/>
  <c r="BE48" i="4"/>
  <c r="BE47" i="4"/>
  <c r="BE46" i="4"/>
  <c r="BE45" i="4"/>
  <c r="BE44" i="4"/>
  <c r="BE43" i="4"/>
  <c r="BE42" i="4"/>
  <c r="BE41" i="4"/>
  <c r="BE40" i="4"/>
  <c r="BE39" i="4"/>
  <c r="BE38" i="4"/>
  <c r="BE37" i="4"/>
  <c r="BE36" i="4"/>
  <c r="BE35" i="4"/>
  <c r="BE34" i="4"/>
  <c r="BE33" i="4"/>
  <c r="BE32" i="4"/>
  <c r="BE31" i="4"/>
  <c r="BE30" i="4"/>
  <c r="BE29" i="4"/>
  <c r="BE28" i="4"/>
  <c r="BE27" i="4"/>
  <c r="BE26" i="4"/>
  <c r="BE25" i="4"/>
  <c r="BE24" i="4"/>
  <c r="BE23" i="4"/>
  <c r="BE22" i="4"/>
  <c r="BE21" i="4"/>
  <c r="BE20" i="4"/>
  <c r="BE19" i="4"/>
  <c r="BE18" i="4"/>
  <c r="BE17" i="4"/>
  <c r="BE16" i="4"/>
  <c r="BE15" i="4"/>
  <c r="BE14" i="4"/>
  <c r="BE13" i="4"/>
  <c r="BE12" i="4"/>
  <c r="BB58" i="4"/>
  <c r="BB57" i="4"/>
  <c r="BB56" i="4"/>
  <c r="BB55" i="4"/>
  <c r="BB54" i="4"/>
  <c r="BB53" i="4"/>
  <c r="BB52" i="4"/>
  <c r="BB51" i="4"/>
  <c r="BB50" i="4"/>
  <c r="BB49" i="4"/>
  <c r="BB48" i="4"/>
  <c r="BB47" i="4"/>
  <c r="BB46" i="4"/>
  <c r="BB45" i="4"/>
  <c r="BB44" i="4"/>
  <c r="BB43" i="4"/>
  <c r="BB42" i="4"/>
  <c r="BB41" i="4"/>
  <c r="BB40" i="4"/>
  <c r="BB39" i="4"/>
  <c r="BB38" i="4"/>
  <c r="BB37" i="4"/>
  <c r="BB36" i="4"/>
  <c r="BB35" i="4"/>
  <c r="BB34" i="4"/>
  <c r="BB33" i="4"/>
  <c r="BB32" i="4"/>
  <c r="BB31" i="4"/>
  <c r="BB30" i="4"/>
  <c r="BB29" i="4"/>
  <c r="BB28" i="4"/>
  <c r="BB27" i="4"/>
  <c r="BB26" i="4"/>
  <c r="BB25" i="4"/>
  <c r="BB24" i="4"/>
  <c r="BB23" i="4"/>
  <c r="BB22" i="4"/>
  <c r="BB21" i="4"/>
  <c r="BB20" i="4"/>
  <c r="BB19" i="4"/>
  <c r="BB18" i="4"/>
  <c r="BB17" i="4"/>
  <c r="BB16" i="4"/>
  <c r="BB15" i="4"/>
  <c r="BB14" i="4"/>
  <c r="BB13" i="4"/>
  <c r="BB12" i="4"/>
  <c r="AY58" i="4"/>
  <c r="AY57" i="4"/>
  <c r="AY56" i="4"/>
  <c r="AY55" i="4"/>
  <c r="AY54" i="4"/>
  <c r="AY53" i="4"/>
  <c r="AY52" i="4"/>
  <c r="AY51" i="4"/>
  <c r="AY50" i="4"/>
  <c r="AY49" i="4"/>
  <c r="AY48" i="4"/>
  <c r="AY47" i="4"/>
  <c r="AY46" i="4"/>
  <c r="AY45" i="4"/>
  <c r="AY44" i="4"/>
  <c r="AY43" i="4"/>
  <c r="AY42" i="4"/>
  <c r="AY41" i="4"/>
  <c r="AY40" i="4"/>
  <c r="AY39" i="4"/>
  <c r="AY38" i="4"/>
  <c r="AY37" i="4"/>
  <c r="AY36" i="4"/>
  <c r="AY35" i="4"/>
  <c r="AY34" i="4"/>
  <c r="AY33" i="4"/>
  <c r="AY32" i="4"/>
  <c r="AY31" i="4"/>
  <c r="AY30" i="4"/>
  <c r="AY29" i="4"/>
  <c r="AY28" i="4"/>
  <c r="AY27" i="4"/>
  <c r="AY26" i="4"/>
  <c r="AY25" i="4"/>
  <c r="AY24" i="4"/>
  <c r="AY23" i="4"/>
  <c r="AY22" i="4"/>
  <c r="AY21" i="4"/>
  <c r="AY20" i="4"/>
  <c r="AY19" i="4"/>
  <c r="AY18" i="4"/>
  <c r="AY17" i="4"/>
  <c r="AY16" i="4"/>
  <c r="AY15" i="4"/>
  <c r="AY14" i="4"/>
  <c r="AY13" i="4"/>
  <c r="AY12" i="4"/>
  <c r="AV58" i="4"/>
  <c r="AV57" i="4"/>
  <c r="AV56" i="4"/>
  <c r="AV55" i="4"/>
  <c r="AV54" i="4"/>
  <c r="AV53" i="4"/>
  <c r="AV52" i="4"/>
  <c r="AV51" i="4"/>
  <c r="AV50" i="4"/>
  <c r="AV49" i="4"/>
  <c r="AV48" i="4"/>
  <c r="AV47" i="4"/>
  <c r="AV46" i="4"/>
  <c r="AV45" i="4"/>
  <c r="AV44" i="4"/>
  <c r="AV43" i="4"/>
  <c r="AV42" i="4"/>
  <c r="AV41" i="4"/>
  <c r="AV40" i="4"/>
  <c r="AV39" i="4"/>
  <c r="AV38" i="4"/>
  <c r="AV37" i="4"/>
  <c r="AV36" i="4"/>
  <c r="AV35" i="4"/>
  <c r="AV34" i="4"/>
  <c r="AV33" i="4"/>
  <c r="AV32" i="4"/>
  <c r="AV31" i="4"/>
  <c r="AV30" i="4"/>
  <c r="AV29" i="4"/>
  <c r="AV28" i="4"/>
  <c r="AV27" i="4"/>
  <c r="AV26" i="4"/>
  <c r="AV25" i="4"/>
  <c r="AV24" i="4"/>
  <c r="AV23" i="4"/>
  <c r="AV22" i="4"/>
  <c r="AV21" i="4"/>
  <c r="AV20" i="4"/>
  <c r="AV19" i="4"/>
  <c r="AV18" i="4"/>
  <c r="AV17" i="4"/>
  <c r="AV16" i="4"/>
  <c r="AV15" i="4"/>
  <c r="AV14" i="4"/>
  <c r="AV13" i="4"/>
  <c r="AV12" i="4"/>
  <c r="AS58" i="4"/>
  <c r="AS57" i="4"/>
  <c r="AS56" i="4"/>
  <c r="AS55" i="4"/>
  <c r="AS54" i="4"/>
  <c r="AS53" i="4"/>
  <c r="AS52" i="4"/>
  <c r="AS51" i="4"/>
  <c r="AS50" i="4"/>
  <c r="AS49" i="4"/>
  <c r="AS48" i="4"/>
  <c r="AS47" i="4"/>
  <c r="AS46" i="4"/>
  <c r="AS45" i="4"/>
  <c r="AS44" i="4"/>
  <c r="AS43" i="4"/>
  <c r="AS42" i="4"/>
  <c r="AS41" i="4"/>
  <c r="AS40" i="4"/>
  <c r="AS39" i="4"/>
  <c r="AS38" i="4"/>
  <c r="AS37" i="4"/>
  <c r="AS36" i="4"/>
  <c r="AS35" i="4"/>
  <c r="AS34" i="4"/>
  <c r="AS33" i="4"/>
  <c r="AS32" i="4"/>
  <c r="AS31" i="4"/>
  <c r="AS30" i="4"/>
  <c r="AS29" i="4"/>
  <c r="AS28" i="4"/>
  <c r="AS27" i="4"/>
  <c r="AS26" i="4"/>
  <c r="AS25" i="4"/>
  <c r="AS24" i="4"/>
  <c r="AS23" i="4"/>
  <c r="AS22" i="4"/>
  <c r="AS21" i="4"/>
  <c r="AS20" i="4"/>
  <c r="AS19" i="4"/>
  <c r="AS18" i="4"/>
  <c r="AS17" i="4"/>
  <c r="AS16" i="4"/>
  <c r="AS15" i="4"/>
  <c r="AS14" i="4"/>
  <c r="AS13" i="4"/>
  <c r="AS12" i="4"/>
  <c r="AP58" i="4"/>
  <c r="AP57" i="4"/>
  <c r="AP56" i="4"/>
  <c r="AP55" i="4"/>
  <c r="AP54" i="4"/>
  <c r="AP53" i="4"/>
  <c r="AP52" i="4"/>
  <c r="AP51" i="4"/>
  <c r="AP50" i="4"/>
  <c r="AP49" i="4"/>
  <c r="AP48" i="4"/>
  <c r="AP47" i="4"/>
  <c r="AP46" i="4"/>
  <c r="AP45" i="4"/>
  <c r="AP44" i="4"/>
  <c r="AP43" i="4"/>
  <c r="AP42" i="4"/>
  <c r="AP41" i="4"/>
  <c r="AP40" i="4"/>
  <c r="AP39" i="4"/>
  <c r="AP38" i="4"/>
  <c r="AP37" i="4"/>
  <c r="AP36" i="4"/>
  <c r="AP35" i="4"/>
  <c r="AP34" i="4"/>
  <c r="AP33" i="4"/>
  <c r="AP32" i="4"/>
  <c r="AP31" i="4"/>
  <c r="AP30" i="4"/>
  <c r="AP29" i="4"/>
  <c r="AP28" i="4"/>
  <c r="AP27" i="4"/>
  <c r="AP26" i="4"/>
  <c r="AP25" i="4"/>
  <c r="AP24" i="4"/>
  <c r="AP23" i="4"/>
  <c r="AP22" i="4"/>
  <c r="AP21" i="4"/>
  <c r="AP20" i="4"/>
  <c r="AP19" i="4"/>
  <c r="AP18" i="4"/>
  <c r="AP17" i="4"/>
  <c r="AP16" i="4"/>
  <c r="AP15" i="4"/>
  <c r="AP14" i="4"/>
  <c r="AP13" i="4"/>
  <c r="AP12" i="4"/>
  <c r="AM12" i="4"/>
  <c r="AM58" i="4"/>
  <c r="AM57" i="4"/>
  <c r="AM56" i="4"/>
  <c r="AM55" i="4"/>
  <c r="AM54" i="4"/>
  <c r="AM53" i="4"/>
  <c r="AM52" i="4"/>
  <c r="AM51" i="4"/>
  <c r="AM50" i="4"/>
  <c r="AM49" i="4"/>
  <c r="AM48" i="4"/>
  <c r="AM47" i="4"/>
  <c r="AM46" i="4"/>
  <c r="AM45" i="4"/>
  <c r="AM44" i="4"/>
  <c r="AM43" i="4"/>
  <c r="AM42" i="4"/>
  <c r="AM41" i="4"/>
  <c r="AM40" i="4"/>
  <c r="AM39" i="4"/>
  <c r="AM38" i="4"/>
  <c r="AM37" i="4"/>
  <c r="AM36" i="4"/>
  <c r="AM35" i="4"/>
  <c r="AM34" i="4"/>
  <c r="AM33" i="4"/>
  <c r="AM32" i="4"/>
  <c r="AM31" i="4"/>
  <c r="AM30" i="4"/>
  <c r="AM29" i="4"/>
  <c r="AM28" i="4"/>
  <c r="AM27" i="4"/>
  <c r="AM26" i="4"/>
  <c r="AM25" i="4"/>
  <c r="AM24" i="4"/>
  <c r="AM23" i="4"/>
  <c r="AM22" i="4"/>
  <c r="AM21" i="4"/>
  <c r="AM20" i="4"/>
  <c r="AM19" i="4"/>
  <c r="AM18" i="4"/>
  <c r="AM17" i="4"/>
  <c r="AM16" i="4"/>
  <c r="AM15" i="4"/>
  <c r="AM14" i="4"/>
  <c r="AM13" i="4"/>
  <c r="AJ58" i="4"/>
  <c r="AJ57" i="4"/>
  <c r="AJ56" i="4"/>
  <c r="AJ55" i="4"/>
  <c r="AJ54" i="4"/>
  <c r="AJ53" i="4"/>
  <c r="AJ52" i="4"/>
  <c r="AJ51" i="4"/>
  <c r="AJ50" i="4"/>
  <c r="AJ49" i="4"/>
  <c r="AJ48" i="4"/>
  <c r="AJ47" i="4"/>
  <c r="AJ46" i="4"/>
  <c r="AJ45" i="4"/>
  <c r="AJ44" i="4"/>
  <c r="AJ43" i="4"/>
  <c r="AJ42" i="4"/>
  <c r="AJ41" i="4"/>
  <c r="AJ40" i="4"/>
  <c r="AJ39" i="4"/>
  <c r="AJ38" i="4"/>
  <c r="AJ37" i="4"/>
  <c r="AJ36" i="4"/>
  <c r="AJ35" i="4"/>
  <c r="AJ34" i="4"/>
  <c r="AJ33" i="4"/>
  <c r="AJ32" i="4"/>
  <c r="AJ31" i="4"/>
  <c r="AJ30" i="4"/>
  <c r="AJ29" i="4"/>
  <c r="AJ28" i="4"/>
  <c r="AJ27" i="4"/>
  <c r="AJ26" i="4"/>
  <c r="AJ25" i="4"/>
  <c r="AJ24" i="4"/>
  <c r="AJ23" i="4"/>
  <c r="AJ22" i="4"/>
  <c r="AJ21" i="4"/>
  <c r="AJ20" i="4"/>
  <c r="AJ19" i="4"/>
  <c r="AJ18" i="4"/>
  <c r="AJ17" i="4"/>
  <c r="AJ16" i="4"/>
  <c r="AJ15" i="4"/>
  <c r="AJ14" i="4"/>
  <c r="AJ13" i="4"/>
  <c r="AJ12" i="4"/>
  <c r="AG58" i="4"/>
  <c r="AG57" i="4"/>
  <c r="AG56" i="4"/>
  <c r="AG55" i="4"/>
  <c r="AG54" i="4"/>
  <c r="AG53" i="4"/>
  <c r="AG52" i="4"/>
  <c r="AG51" i="4"/>
  <c r="AG50" i="4"/>
  <c r="AG49" i="4"/>
  <c r="AG48" i="4"/>
  <c r="AG47" i="4"/>
  <c r="AG46" i="4"/>
  <c r="AG45" i="4"/>
  <c r="AG44" i="4"/>
  <c r="AG43" i="4"/>
  <c r="AG42" i="4"/>
  <c r="AG41" i="4"/>
  <c r="AG40" i="4"/>
  <c r="AG39" i="4"/>
  <c r="AG38" i="4"/>
  <c r="AG37" i="4"/>
  <c r="AG36" i="4"/>
  <c r="AG35" i="4"/>
  <c r="AG34" i="4"/>
  <c r="AG33" i="4"/>
  <c r="AG32" i="4"/>
  <c r="AG31" i="4"/>
  <c r="AG30" i="4"/>
  <c r="AG29" i="4"/>
  <c r="AG28" i="4"/>
  <c r="AG27" i="4"/>
  <c r="AG26" i="4"/>
  <c r="AG25" i="4"/>
  <c r="AG24" i="4"/>
  <c r="AG23" i="4"/>
  <c r="AG22" i="4"/>
  <c r="AG21" i="4"/>
  <c r="AG20" i="4"/>
  <c r="AG19" i="4"/>
  <c r="AG18" i="4"/>
  <c r="AG17" i="4"/>
  <c r="AG16" i="4"/>
  <c r="AG15" i="4"/>
  <c r="AG14" i="4"/>
  <c r="AG13" i="4"/>
  <c r="AG12" i="4"/>
  <c r="AD58" i="4"/>
  <c r="AD57" i="4"/>
  <c r="AD56" i="4"/>
  <c r="AD55" i="4"/>
  <c r="AD54" i="4"/>
  <c r="AD53" i="4"/>
  <c r="AD52" i="4"/>
  <c r="AD51" i="4"/>
  <c r="AD50" i="4"/>
  <c r="AD49" i="4"/>
  <c r="AD48" i="4"/>
  <c r="AD47" i="4"/>
  <c r="AD46" i="4"/>
  <c r="AD45" i="4"/>
  <c r="AD44" i="4"/>
  <c r="AD43" i="4"/>
  <c r="AD42" i="4"/>
  <c r="AD41" i="4"/>
  <c r="AD40" i="4"/>
  <c r="AD39" i="4"/>
  <c r="AD38" i="4"/>
  <c r="AD37" i="4"/>
  <c r="AD36" i="4"/>
  <c r="AD35" i="4"/>
  <c r="AD34" i="4"/>
  <c r="AD33" i="4"/>
  <c r="AD32" i="4"/>
  <c r="AD31" i="4"/>
  <c r="AD30" i="4"/>
  <c r="AD29" i="4"/>
  <c r="AD28" i="4"/>
  <c r="AD27" i="4"/>
  <c r="AD26" i="4"/>
  <c r="AD25" i="4"/>
  <c r="AD24" i="4"/>
  <c r="AD23" i="4"/>
  <c r="AD22" i="4"/>
  <c r="AD21" i="4"/>
  <c r="AD20" i="4"/>
  <c r="AD19" i="4"/>
  <c r="AD18" i="4"/>
  <c r="AD17" i="4"/>
  <c r="AD16" i="4"/>
  <c r="AD15" i="4"/>
  <c r="AD14" i="4"/>
  <c r="AD13" i="4"/>
  <c r="AD12" i="4"/>
  <c r="AA58" i="4"/>
  <c r="AA57" i="4"/>
  <c r="AA56" i="4"/>
  <c r="AA55" i="4"/>
  <c r="AA54" i="4"/>
  <c r="AA53" i="4"/>
  <c r="AA52" i="4"/>
  <c r="AA51" i="4"/>
  <c r="AA50" i="4"/>
  <c r="AA49" i="4"/>
  <c r="AA48" i="4"/>
  <c r="AA47" i="4"/>
  <c r="AA46" i="4"/>
  <c r="AA45" i="4"/>
  <c r="AA44" i="4"/>
  <c r="AA43" i="4"/>
  <c r="AA42" i="4"/>
  <c r="AA41" i="4"/>
  <c r="AA40" i="4"/>
  <c r="AA39" i="4"/>
  <c r="AA38" i="4"/>
  <c r="AA37" i="4"/>
  <c r="AA36" i="4"/>
  <c r="AA35" i="4"/>
  <c r="AA34" i="4"/>
  <c r="AA33" i="4"/>
  <c r="AA32" i="4"/>
  <c r="AA31" i="4"/>
  <c r="AA30" i="4"/>
  <c r="AA29" i="4"/>
  <c r="AA28" i="4"/>
  <c r="AA27" i="4"/>
  <c r="AA26" i="4"/>
  <c r="AA25" i="4"/>
  <c r="AA24" i="4"/>
  <c r="AA23" i="4"/>
  <c r="AA22" i="4"/>
  <c r="AA21" i="4"/>
  <c r="AA20" i="4"/>
  <c r="AA19" i="4"/>
  <c r="AA18" i="4"/>
  <c r="AA17" i="4"/>
  <c r="AA16" i="4"/>
  <c r="AA15" i="4"/>
  <c r="AA14" i="4"/>
  <c r="AA13" i="4"/>
  <c r="AA12" i="4"/>
  <c r="X58" i="4"/>
  <c r="X57" i="4"/>
  <c r="X56" i="4"/>
  <c r="X55" i="4"/>
  <c r="X54" i="4"/>
  <c r="X53" i="4"/>
  <c r="X52" i="4"/>
  <c r="X51" i="4"/>
  <c r="X50" i="4"/>
  <c r="X49" i="4"/>
  <c r="X48" i="4"/>
  <c r="X47" i="4"/>
  <c r="X46" i="4"/>
  <c r="X45" i="4"/>
  <c r="X44" i="4"/>
  <c r="X43" i="4"/>
  <c r="X42" i="4"/>
  <c r="X41" i="4"/>
  <c r="X40" i="4"/>
  <c r="X39" i="4"/>
  <c r="X38" i="4"/>
  <c r="X37" i="4"/>
  <c r="X36" i="4"/>
  <c r="X35" i="4"/>
  <c r="X34" i="4"/>
  <c r="X33" i="4"/>
  <c r="X32" i="4"/>
  <c r="X31" i="4"/>
  <c r="X30" i="4"/>
  <c r="X29" i="4"/>
  <c r="X28" i="4"/>
  <c r="X27" i="4"/>
  <c r="X26" i="4"/>
  <c r="X25" i="4"/>
  <c r="X24" i="4"/>
  <c r="X23" i="4"/>
  <c r="X22" i="4"/>
  <c r="X21" i="4"/>
  <c r="X20" i="4"/>
  <c r="X19" i="4"/>
  <c r="X18" i="4"/>
  <c r="X17" i="4"/>
  <c r="X16" i="4"/>
  <c r="X15" i="4"/>
  <c r="X14" i="4"/>
  <c r="X13" i="4"/>
  <c r="X12" i="4"/>
  <c r="U14" i="4"/>
  <c r="R13" i="4"/>
  <c r="U58" i="4"/>
  <c r="U57" i="4"/>
  <c r="U56" i="4"/>
  <c r="U55" i="4"/>
  <c r="U54" i="4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3" i="4"/>
  <c r="U12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2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BM57" i="4"/>
  <c r="BM56" i="4"/>
  <c r="BM55" i="4"/>
  <c r="BM54" i="4"/>
  <c r="BM53" i="4"/>
  <c r="BM52" i="4"/>
  <c r="BM51" i="4"/>
  <c r="BM50" i="4"/>
  <c r="BM49" i="4"/>
  <c r="BM48" i="4"/>
  <c r="BM47" i="4"/>
  <c r="BM46" i="4"/>
  <c r="BM45" i="4"/>
  <c r="BM44" i="4"/>
  <c r="BM43" i="4"/>
  <c r="BM42" i="4"/>
  <c r="BM41" i="4"/>
  <c r="BM40" i="4"/>
  <c r="BM39" i="4"/>
  <c r="BM38" i="4"/>
  <c r="BM37" i="4"/>
  <c r="BM36" i="4"/>
  <c r="BM35" i="4"/>
  <c r="BM34" i="4"/>
  <c r="BM33" i="4"/>
  <c r="BM32" i="4"/>
  <c r="BM31" i="4"/>
  <c r="BM30" i="4"/>
  <c r="BM29" i="4"/>
  <c r="BM28" i="4"/>
  <c r="BM27" i="4"/>
  <c r="BM26" i="4"/>
  <c r="BM25" i="4"/>
  <c r="BM24" i="4"/>
  <c r="BM23" i="4"/>
  <c r="BM22" i="4"/>
  <c r="BM21" i="4"/>
  <c r="BM20" i="4"/>
  <c r="BM19" i="4"/>
  <c r="BM18" i="4"/>
  <c r="BM17" i="4"/>
  <c r="BM16" i="4"/>
  <c r="BM15" i="4"/>
  <c r="BM14" i="4"/>
  <c r="BM13" i="4"/>
  <c r="BM12" i="4"/>
  <c r="BJ57" i="4"/>
  <c r="BJ56" i="4"/>
  <c r="BJ55" i="4"/>
  <c r="BJ54" i="4"/>
  <c r="BJ53" i="4"/>
  <c r="BJ52" i="4"/>
  <c r="BJ51" i="4"/>
  <c r="BJ50" i="4"/>
  <c r="BJ49" i="4"/>
  <c r="BJ48" i="4"/>
  <c r="BJ47" i="4"/>
  <c r="BJ46" i="4"/>
  <c r="BJ45" i="4"/>
  <c r="BJ44" i="4"/>
  <c r="BJ43" i="4"/>
  <c r="BJ42" i="4"/>
  <c r="BJ41" i="4"/>
  <c r="BJ40" i="4"/>
  <c r="BJ39" i="4"/>
  <c r="BJ38" i="4"/>
  <c r="BJ37" i="4"/>
  <c r="BJ36" i="4"/>
  <c r="BJ35" i="4"/>
  <c r="BJ34" i="4"/>
  <c r="BJ33" i="4"/>
  <c r="BJ32" i="4"/>
  <c r="BJ31" i="4"/>
  <c r="BJ30" i="4"/>
  <c r="BJ29" i="4"/>
  <c r="BJ28" i="4"/>
  <c r="BJ27" i="4"/>
  <c r="BJ26" i="4"/>
  <c r="BJ25" i="4"/>
  <c r="BJ24" i="4"/>
  <c r="BJ23" i="4"/>
  <c r="BJ22" i="4"/>
  <c r="BJ21" i="4"/>
  <c r="BJ20" i="4"/>
  <c r="BJ19" i="4"/>
  <c r="BJ18" i="4"/>
  <c r="BJ17" i="4"/>
  <c r="BJ16" i="4"/>
  <c r="BJ15" i="4"/>
  <c r="BJ14" i="4"/>
  <c r="BJ13" i="4"/>
  <c r="BJ12" i="4"/>
  <c r="BG57" i="4"/>
  <c r="BG56" i="4"/>
  <c r="BG55" i="4"/>
  <c r="BG54" i="4"/>
  <c r="BG53" i="4"/>
  <c r="BG52" i="4"/>
  <c r="BG51" i="4"/>
  <c r="BG50" i="4"/>
  <c r="BG49" i="4"/>
  <c r="BG48" i="4"/>
  <c r="BG47" i="4"/>
  <c r="BG46" i="4"/>
  <c r="BG45" i="4"/>
  <c r="BG44" i="4"/>
  <c r="BG43" i="4"/>
  <c r="BG42" i="4"/>
  <c r="BG41" i="4"/>
  <c r="BG40" i="4"/>
  <c r="BG39" i="4"/>
  <c r="BG38" i="4"/>
  <c r="BG37" i="4"/>
  <c r="BG36" i="4"/>
  <c r="BG35" i="4"/>
  <c r="BG34" i="4"/>
  <c r="BG33" i="4"/>
  <c r="BG32" i="4"/>
  <c r="BG31" i="4"/>
  <c r="BG30" i="4"/>
  <c r="BG29" i="4"/>
  <c r="BG28" i="4"/>
  <c r="BG27" i="4"/>
  <c r="BG26" i="4"/>
  <c r="BG25" i="4"/>
  <c r="BG24" i="4"/>
  <c r="BG23" i="4"/>
  <c r="BG22" i="4"/>
  <c r="BG21" i="4"/>
  <c r="BG20" i="4"/>
  <c r="BG19" i="4"/>
  <c r="BG18" i="4"/>
  <c r="BG17" i="4"/>
  <c r="BG16" i="4"/>
  <c r="BG15" i="4"/>
  <c r="BG14" i="4"/>
  <c r="BG13" i="4"/>
  <c r="BG12" i="4"/>
  <c r="BD57" i="4"/>
  <c r="BD56" i="4"/>
  <c r="BD55" i="4"/>
  <c r="BD54" i="4"/>
  <c r="BD53" i="4"/>
  <c r="BD52" i="4"/>
  <c r="BD51" i="4"/>
  <c r="BD50" i="4"/>
  <c r="BD49" i="4"/>
  <c r="BD48" i="4"/>
  <c r="BD47" i="4"/>
  <c r="BD46" i="4"/>
  <c r="BD45" i="4"/>
  <c r="BD44" i="4"/>
  <c r="BD43" i="4"/>
  <c r="BD42" i="4"/>
  <c r="BD41" i="4"/>
  <c r="BD40" i="4"/>
  <c r="BD39" i="4"/>
  <c r="BD38" i="4"/>
  <c r="BD37" i="4"/>
  <c r="BD36" i="4"/>
  <c r="BD35" i="4"/>
  <c r="BD34" i="4"/>
  <c r="BD33" i="4"/>
  <c r="BD32" i="4"/>
  <c r="BD31" i="4"/>
  <c r="BD30" i="4"/>
  <c r="BD29" i="4"/>
  <c r="BD28" i="4"/>
  <c r="BD27" i="4"/>
  <c r="BD26" i="4"/>
  <c r="BD25" i="4"/>
  <c r="BD24" i="4"/>
  <c r="BD23" i="4"/>
  <c r="BD22" i="4"/>
  <c r="BD21" i="4"/>
  <c r="BD20" i="4"/>
  <c r="BD19" i="4"/>
  <c r="BD18" i="4"/>
  <c r="BD17" i="4"/>
  <c r="BD16" i="4"/>
  <c r="BD15" i="4"/>
  <c r="BD14" i="4"/>
  <c r="BD13" i="4"/>
  <c r="BD12" i="4"/>
  <c r="BA57" i="4"/>
  <c r="BA56" i="4"/>
  <c r="BA55" i="4"/>
  <c r="BA54" i="4"/>
  <c r="BA53" i="4"/>
  <c r="BA52" i="4"/>
  <c r="BA51" i="4"/>
  <c r="BA50" i="4"/>
  <c r="BA49" i="4"/>
  <c r="BA48" i="4"/>
  <c r="BA47" i="4"/>
  <c r="BA46" i="4"/>
  <c r="BA45" i="4"/>
  <c r="BA44" i="4"/>
  <c r="BA43" i="4"/>
  <c r="BA42" i="4"/>
  <c r="BA41" i="4"/>
  <c r="BA40" i="4"/>
  <c r="BA39" i="4"/>
  <c r="BA38" i="4"/>
  <c r="BA37" i="4"/>
  <c r="BA36" i="4"/>
  <c r="BA35" i="4"/>
  <c r="BA34" i="4"/>
  <c r="BA33" i="4"/>
  <c r="BA32" i="4"/>
  <c r="BA31" i="4"/>
  <c r="BA30" i="4"/>
  <c r="BA29" i="4"/>
  <c r="BA28" i="4"/>
  <c r="BA27" i="4"/>
  <c r="BA26" i="4"/>
  <c r="BA25" i="4"/>
  <c r="BA24" i="4"/>
  <c r="BA23" i="4"/>
  <c r="BA22" i="4"/>
  <c r="BA21" i="4"/>
  <c r="BA20" i="4"/>
  <c r="BA19" i="4"/>
  <c r="BA18" i="4"/>
  <c r="BA17" i="4"/>
  <c r="BA16" i="4"/>
  <c r="BA15" i="4"/>
  <c r="BA14" i="4"/>
  <c r="BA13" i="4"/>
  <c r="BA12" i="4"/>
  <c r="AX57" i="4"/>
  <c r="AX56" i="4"/>
  <c r="AX55" i="4"/>
  <c r="AX54" i="4"/>
  <c r="AX53" i="4"/>
  <c r="AX52" i="4"/>
  <c r="AX51" i="4"/>
  <c r="AX50" i="4"/>
  <c r="AX49" i="4"/>
  <c r="AX48" i="4"/>
  <c r="AX47" i="4"/>
  <c r="AX46" i="4"/>
  <c r="AX45" i="4"/>
  <c r="AX44" i="4"/>
  <c r="AX43" i="4"/>
  <c r="AX42" i="4"/>
  <c r="AX41" i="4"/>
  <c r="AX40" i="4"/>
  <c r="AX39" i="4"/>
  <c r="AX38" i="4"/>
  <c r="AX37" i="4"/>
  <c r="AX36" i="4"/>
  <c r="AX35" i="4"/>
  <c r="AX34" i="4"/>
  <c r="AX33" i="4"/>
  <c r="AX32" i="4"/>
  <c r="AX31" i="4"/>
  <c r="AX30" i="4"/>
  <c r="AX29" i="4"/>
  <c r="AX28" i="4"/>
  <c r="AX27" i="4"/>
  <c r="AX26" i="4"/>
  <c r="AX25" i="4"/>
  <c r="AX24" i="4"/>
  <c r="AX23" i="4"/>
  <c r="AX22" i="4"/>
  <c r="AX21" i="4"/>
  <c r="AX20" i="4"/>
  <c r="AX19" i="4"/>
  <c r="AX18" i="4"/>
  <c r="AX17" i="4"/>
  <c r="AX16" i="4"/>
  <c r="AX15" i="4"/>
  <c r="AX14" i="4"/>
  <c r="AX13" i="4"/>
  <c r="AX12" i="4"/>
  <c r="AU57" i="4"/>
  <c r="AU56" i="4"/>
  <c r="AU55" i="4"/>
  <c r="AU54" i="4"/>
  <c r="AU53" i="4"/>
  <c r="AU52" i="4"/>
  <c r="AU51" i="4"/>
  <c r="AU50" i="4"/>
  <c r="AU49" i="4"/>
  <c r="AU48" i="4"/>
  <c r="AU47" i="4"/>
  <c r="AU46" i="4"/>
  <c r="AU45" i="4"/>
  <c r="AU44" i="4"/>
  <c r="AU43" i="4"/>
  <c r="AU42" i="4"/>
  <c r="AU41" i="4"/>
  <c r="AU40" i="4"/>
  <c r="AU39" i="4"/>
  <c r="AU38" i="4"/>
  <c r="AU37" i="4"/>
  <c r="AU36" i="4"/>
  <c r="AU35" i="4"/>
  <c r="AU34" i="4"/>
  <c r="AU33" i="4"/>
  <c r="AU32" i="4"/>
  <c r="AU31" i="4"/>
  <c r="AU30" i="4"/>
  <c r="AU29" i="4"/>
  <c r="AU28" i="4"/>
  <c r="AU27" i="4"/>
  <c r="AU26" i="4"/>
  <c r="AU25" i="4"/>
  <c r="AU24" i="4"/>
  <c r="AU23" i="4"/>
  <c r="AU22" i="4"/>
  <c r="AU21" i="4"/>
  <c r="AU20" i="4"/>
  <c r="AU19" i="4"/>
  <c r="AU18" i="4"/>
  <c r="AU17" i="4"/>
  <c r="AU16" i="4"/>
  <c r="AU15" i="4"/>
  <c r="AU14" i="4"/>
  <c r="AU13" i="4"/>
  <c r="AU12" i="4"/>
  <c r="AR57" i="4"/>
  <c r="AR56" i="4"/>
  <c r="AR55" i="4"/>
  <c r="AR54" i="4"/>
  <c r="AR53" i="4"/>
  <c r="AR52" i="4"/>
  <c r="AR51" i="4"/>
  <c r="AR50" i="4"/>
  <c r="AR49" i="4"/>
  <c r="AR48" i="4"/>
  <c r="AR47" i="4"/>
  <c r="AR46" i="4"/>
  <c r="AR45" i="4"/>
  <c r="AR44" i="4"/>
  <c r="AR43" i="4"/>
  <c r="AR42" i="4"/>
  <c r="AR41" i="4"/>
  <c r="AR40" i="4"/>
  <c r="AR39" i="4"/>
  <c r="AR38" i="4"/>
  <c r="AR37" i="4"/>
  <c r="AR36" i="4"/>
  <c r="AR35" i="4"/>
  <c r="AR34" i="4"/>
  <c r="AR33" i="4"/>
  <c r="AR32" i="4"/>
  <c r="AR31" i="4"/>
  <c r="AR30" i="4"/>
  <c r="AR29" i="4"/>
  <c r="AR28" i="4"/>
  <c r="AR27" i="4"/>
  <c r="AR26" i="4"/>
  <c r="AR25" i="4"/>
  <c r="AR24" i="4"/>
  <c r="AR23" i="4"/>
  <c r="AR22" i="4"/>
  <c r="AR21" i="4"/>
  <c r="AR20" i="4"/>
  <c r="AR19" i="4"/>
  <c r="AR18" i="4"/>
  <c r="AR17" i="4"/>
  <c r="AR16" i="4"/>
  <c r="AR15" i="4"/>
  <c r="AR14" i="4"/>
  <c r="AR13" i="4"/>
  <c r="AR12" i="4"/>
  <c r="AO57" i="4"/>
  <c r="AO56" i="4"/>
  <c r="AO55" i="4"/>
  <c r="AO54" i="4"/>
  <c r="AO53" i="4"/>
  <c r="AO52" i="4"/>
  <c r="AO51" i="4"/>
  <c r="AO50" i="4"/>
  <c r="AO49" i="4"/>
  <c r="AO48" i="4"/>
  <c r="AO47" i="4"/>
  <c r="AO46" i="4"/>
  <c r="AO45" i="4"/>
  <c r="AO44" i="4"/>
  <c r="AO43" i="4"/>
  <c r="AO42" i="4"/>
  <c r="AO41" i="4"/>
  <c r="AO40" i="4"/>
  <c r="AO39" i="4"/>
  <c r="AO38" i="4"/>
  <c r="AO37" i="4"/>
  <c r="AO36" i="4"/>
  <c r="AO35" i="4"/>
  <c r="AO34" i="4"/>
  <c r="AO33" i="4"/>
  <c r="AO32" i="4"/>
  <c r="AO31" i="4"/>
  <c r="AO30" i="4"/>
  <c r="AO29" i="4"/>
  <c r="AO28" i="4"/>
  <c r="AO27" i="4"/>
  <c r="AO26" i="4"/>
  <c r="AO25" i="4"/>
  <c r="AO24" i="4"/>
  <c r="AO23" i="4"/>
  <c r="AO22" i="4"/>
  <c r="AO21" i="4"/>
  <c r="AO20" i="4"/>
  <c r="AO19" i="4"/>
  <c r="AO18" i="4"/>
  <c r="AO17" i="4"/>
  <c r="AO16" i="4"/>
  <c r="AO15" i="4"/>
  <c r="AO14" i="4"/>
  <c r="AO13" i="4"/>
  <c r="AO12" i="4"/>
  <c r="AL57" i="4"/>
  <c r="AL56" i="4"/>
  <c r="AL55" i="4"/>
  <c r="AL54" i="4"/>
  <c r="AL53" i="4"/>
  <c r="AL52" i="4"/>
  <c r="AL51" i="4"/>
  <c r="AL50" i="4"/>
  <c r="AL49" i="4"/>
  <c r="AL48" i="4"/>
  <c r="AL47" i="4"/>
  <c r="AL46" i="4"/>
  <c r="AL45" i="4"/>
  <c r="AL44" i="4"/>
  <c r="AL43" i="4"/>
  <c r="AL42" i="4"/>
  <c r="AL41" i="4"/>
  <c r="AL40" i="4"/>
  <c r="AL39" i="4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AL18" i="4"/>
  <c r="AL17" i="4"/>
  <c r="AL16" i="4"/>
  <c r="AL15" i="4"/>
  <c r="AL14" i="4"/>
  <c r="AL13" i="4"/>
  <c r="AL12" i="4"/>
  <c r="AI57" i="4"/>
  <c r="AI56" i="4"/>
  <c r="AI55" i="4"/>
  <c r="AI54" i="4"/>
  <c r="AI53" i="4"/>
  <c r="AI52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I31" i="4"/>
  <c r="AI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F57" i="4"/>
  <c r="AF56" i="4"/>
  <c r="AF55" i="4"/>
  <c r="AF54" i="4"/>
  <c r="AF53" i="4"/>
  <c r="AF52" i="4"/>
  <c r="AF51" i="4"/>
  <c r="AF50" i="4"/>
  <c r="AF49" i="4"/>
  <c r="AF48" i="4"/>
  <c r="AF47" i="4"/>
  <c r="AF46" i="4"/>
  <c r="AF45" i="4"/>
  <c r="AF44" i="4"/>
  <c r="AF43" i="4"/>
  <c r="AF42" i="4"/>
  <c r="AF41" i="4"/>
  <c r="AF40" i="4"/>
  <c r="AF39" i="4"/>
  <c r="AF38" i="4"/>
  <c r="AF37" i="4"/>
  <c r="AF36" i="4"/>
  <c r="AF35" i="4"/>
  <c r="AF34" i="4"/>
  <c r="AF33" i="4"/>
  <c r="AF32" i="4"/>
  <c r="AF31" i="4"/>
  <c r="AF30" i="4"/>
  <c r="AF29" i="4"/>
  <c r="AF28" i="4"/>
  <c r="AF27" i="4"/>
  <c r="AF26" i="4"/>
  <c r="AF25" i="4"/>
  <c r="AF24" i="4"/>
  <c r="AF23" i="4"/>
  <c r="AF22" i="4"/>
  <c r="AF21" i="4"/>
  <c r="AF20" i="4"/>
  <c r="AF19" i="4"/>
  <c r="AF18" i="4"/>
  <c r="AF17" i="4"/>
  <c r="AF16" i="4"/>
  <c r="AF15" i="4"/>
  <c r="AF14" i="4"/>
  <c r="AF13" i="4"/>
  <c r="AF12" i="4"/>
  <c r="AC57" i="4"/>
  <c r="AC56" i="4"/>
  <c r="AC55" i="4"/>
  <c r="AC54" i="4"/>
  <c r="AC53" i="4"/>
  <c r="AC52" i="4"/>
  <c r="AC51" i="4"/>
  <c r="AC50" i="4"/>
  <c r="AC49" i="4"/>
  <c r="AC48" i="4"/>
  <c r="AC47" i="4"/>
  <c r="AC46" i="4"/>
  <c r="AC45" i="4"/>
  <c r="AC44" i="4"/>
  <c r="AC43" i="4"/>
  <c r="AC42" i="4"/>
  <c r="AC41" i="4"/>
  <c r="AC40" i="4"/>
  <c r="AC39" i="4"/>
  <c r="AC38" i="4"/>
  <c r="AC37" i="4"/>
  <c r="AC36" i="4"/>
  <c r="AC35" i="4"/>
  <c r="AC34" i="4"/>
  <c r="AC33" i="4"/>
  <c r="AC32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Z57" i="4"/>
  <c r="Z56" i="4"/>
  <c r="Z55" i="4"/>
  <c r="Z54" i="4"/>
  <c r="Z53" i="4"/>
  <c r="Z52" i="4"/>
  <c r="Z51" i="4"/>
  <c r="Z50" i="4"/>
  <c r="Z49" i="4"/>
  <c r="Z48" i="4"/>
  <c r="Z47" i="4"/>
  <c r="Z46" i="4"/>
  <c r="Z45" i="4"/>
  <c r="Z44" i="4"/>
  <c r="Z43" i="4"/>
  <c r="Z42" i="4"/>
  <c r="Z41" i="4"/>
  <c r="Z40" i="4"/>
  <c r="Z39" i="4"/>
  <c r="Z38" i="4"/>
  <c r="Z37" i="4"/>
  <c r="Z36" i="4"/>
  <c r="Z35" i="4"/>
  <c r="Z34" i="4"/>
  <c r="Z33" i="4"/>
  <c r="Z32" i="4"/>
  <c r="Z31" i="4"/>
  <c r="Z30" i="4"/>
  <c r="Z29" i="4"/>
  <c r="Z28" i="4"/>
  <c r="Z27" i="4"/>
  <c r="Z26" i="4"/>
  <c r="Z25" i="4"/>
  <c r="Z24" i="4"/>
  <c r="Z23" i="4"/>
  <c r="Z22" i="4"/>
  <c r="Z21" i="4"/>
  <c r="Z20" i="4"/>
  <c r="Z19" i="4"/>
  <c r="Z18" i="4"/>
  <c r="Z17" i="4"/>
  <c r="Z16" i="4"/>
  <c r="Z15" i="4"/>
  <c r="Z14" i="4"/>
  <c r="Z13" i="4"/>
  <c r="Z12" i="4"/>
  <c r="W57" i="4"/>
  <c r="W56" i="4"/>
  <c r="W55" i="4"/>
  <c r="W54" i="4"/>
  <c r="W53" i="4"/>
  <c r="W52" i="4"/>
  <c r="W51" i="4"/>
  <c r="W50" i="4"/>
  <c r="W49" i="4"/>
  <c r="W48" i="4"/>
  <c r="W47" i="4"/>
  <c r="W46" i="4"/>
  <c r="W45" i="4"/>
  <c r="W44" i="4"/>
  <c r="W43" i="4"/>
  <c r="W42" i="4"/>
  <c r="W41" i="4"/>
  <c r="W40" i="4"/>
  <c r="W39" i="4"/>
  <c r="W38" i="4"/>
  <c r="W37" i="4"/>
  <c r="W36" i="4"/>
  <c r="W35" i="4"/>
  <c r="W34" i="4"/>
  <c r="W33" i="4"/>
  <c r="W32" i="4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N12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G58" i="4"/>
  <c r="G57" i="4"/>
  <c r="G56" i="4"/>
  <c r="G55" i="4"/>
  <c r="J55" i="4" s="1"/>
  <c r="G54" i="4"/>
  <c r="G53" i="4"/>
  <c r="G52" i="4"/>
  <c r="G51" i="4"/>
  <c r="G50" i="4"/>
  <c r="G49" i="4"/>
  <c r="G48" i="4"/>
  <c r="G47" i="4"/>
  <c r="J47" i="4" s="1"/>
  <c r="G46" i="4"/>
  <c r="G45" i="4"/>
  <c r="G44" i="4"/>
  <c r="G43" i="4"/>
  <c r="G42" i="4"/>
  <c r="G41" i="4"/>
  <c r="G40" i="4"/>
  <c r="G39" i="4"/>
  <c r="J39" i="4" s="1"/>
  <c r="G38" i="4"/>
  <c r="G37" i="4"/>
  <c r="G36" i="4"/>
  <c r="G35" i="4"/>
  <c r="G34" i="4"/>
  <c r="G33" i="4"/>
  <c r="G32" i="4"/>
  <c r="G31" i="4"/>
  <c r="J31" i="4" s="1"/>
  <c r="G30" i="4"/>
  <c r="G29" i="4"/>
  <c r="G28" i="4"/>
  <c r="G27" i="4"/>
  <c r="G26" i="4"/>
  <c r="G25" i="4"/>
  <c r="G24" i="4"/>
  <c r="G23" i="4"/>
  <c r="J23" i="4" s="1"/>
  <c r="G22" i="4"/>
  <c r="G21" i="4"/>
  <c r="G20" i="4"/>
  <c r="G19" i="4"/>
  <c r="G18" i="4"/>
  <c r="G17" i="4"/>
  <c r="G16" i="4"/>
  <c r="G15" i="4"/>
  <c r="J15" i="4" s="1"/>
  <c r="G14" i="4"/>
  <c r="G13" i="4"/>
  <c r="G12" i="4"/>
  <c r="D58" i="4"/>
  <c r="J58" i="4" s="1"/>
  <c r="D57" i="4"/>
  <c r="D56" i="4"/>
  <c r="J56" i="4" s="1"/>
  <c r="D55" i="4"/>
  <c r="D54" i="4"/>
  <c r="D53" i="4"/>
  <c r="J53" i="4" s="1"/>
  <c r="D52" i="4"/>
  <c r="J52" i="4" s="1"/>
  <c r="D51" i="4"/>
  <c r="D50" i="4"/>
  <c r="J50" i="4" s="1"/>
  <c r="D49" i="4"/>
  <c r="D48" i="4"/>
  <c r="J48" i="4" s="1"/>
  <c r="D47" i="4"/>
  <c r="D46" i="4"/>
  <c r="D45" i="4"/>
  <c r="J45" i="4" s="1"/>
  <c r="D44" i="4"/>
  <c r="J44" i="4" s="1"/>
  <c r="D43" i="4"/>
  <c r="D42" i="4"/>
  <c r="J42" i="4" s="1"/>
  <c r="D41" i="4"/>
  <c r="D40" i="4"/>
  <c r="J40" i="4" s="1"/>
  <c r="D39" i="4"/>
  <c r="D38" i="4"/>
  <c r="D37" i="4"/>
  <c r="J37" i="4" s="1"/>
  <c r="D36" i="4"/>
  <c r="J36" i="4" s="1"/>
  <c r="D35" i="4"/>
  <c r="D34" i="4"/>
  <c r="J34" i="4" s="1"/>
  <c r="D33" i="4"/>
  <c r="D32" i="4"/>
  <c r="J32" i="4" s="1"/>
  <c r="D31" i="4"/>
  <c r="D30" i="4"/>
  <c r="D29" i="4"/>
  <c r="J29" i="4" s="1"/>
  <c r="D28" i="4"/>
  <c r="J28" i="4" s="1"/>
  <c r="D27" i="4"/>
  <c r="D26" i="4"/>
  <c r="J26" i="4" s="1"/>
  <c r="D25" i="4"/>
  <c r="D24" i="4"/>
  <c r="J24" i="4" s="1"/>
  <c r="D23" i="4"/>
  <c r="D22" i="4"/>
  <c r="D21" i="4"/>
  <c r="J21" i="4" s="1"/>
  <c r="D20" i="4"/>
  <c r="J20" i="4" s="1"/>
  <c r="D19" i="4"/>
  <c r="D18" i="4"/>
  <c r="J18" i="4" s="1"/>
  <c r="D17" i="4"/>
  <c r="D16" i="4"/>
  <c r="J16" i="4" s="1"/>
  <c r="D15" i="4"/>
  <c r="D14" i="4"/>
  <c r="D13" i="4"/>
  <c r="J13" i="4" s="1"/>
  <c r="D12" i="4"/>
  <c r="J12" i="4" s="1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58" i="4" l="1"/>
  <c r="J19" i="4"/>
  <c r="J27" i="4"/>
  <c r="J35" i="4"/>
  <c r="J43" i="4"/>
  <c r="J51" i="4"/>
  <c r="N58" i="4"/>
  <c r="AU58" i="4"/>
  <c r="BG58" i="4"/>
  <c r="J22" i="4"/>
  <c r="J54" i="4"/>
  <c r="J14" i="4"/>
  <c r="J30" i="4"/>
  <c r="J38" i="4"/>
  <c r="J46" i="4"/>
  <c r="J17" i="4"/>
  <c r="J25" i="4"/>
  <c r="J33" i="4"/>
  <c r="J41" i="4"/>
  <c r="J49" i="4"/>
  <c r="J57" i="4"/>
  <c r="BA58" i="4"/>
  <c r="AI58" i="4"/>
  <c r="T58" i="4"/>
  <c r="BD58" i="4"/>
  <c r="W58" i="4"/>
  <c r="AF58" i="4"/>
  <c r="AR58" i="4"/>
  <c r="Q58" i="4"/>
  <c r="AO58" i="4"/>
  <c r="AC58" i="4"/>
  <c r="BM58" i="4"/>
  <c r="F58" i="4"/>
  <c r="Z58" i="4"/>
  <c r="AL58" i="4"/>
  <c r="AX58" i="4"/>
  <c r="BJ58" i="4"/>
  <c r="I58" i="4"/>
</calcChain>
</file>

<file path=xl/sharedStrings.xml><?xml version="1.0" encoding="utf-8"?>
<sst xmlns="http://schemas.openxmlformats.org/spreadsheetml/2006/main" count="201" uniqueCount="88">
  <si>
    <t>Hainaut</t>
  </si>
  <si>
    <t>Brabant wallon</t>
  </si>
  <si>
    <t>Liège</t>
  </si>
  <si>
    <t>Namur</t>
  </si>
  <si>
    <t>Luxembourg</t>
  </si>
  <si>
    <t>Total</t>
  </si>
  <si>
    <t>Toutes essences</t>
  </si>
  <si>
    <t>Quercus sp.</t>
  </si>
  <si>
    <t>Quercus rubra</t>
  </si>
  <si>
    <t>Fagus sylvatica</t>
  </si>
  <si>
    <t>Acer pseudoplatanus</t>
  </si>
  <si>
    <t>Fraxinus excelsior</t>
  </si>
  <si>
    <t>Ulmus sp.</t>
  </si>
  <si>
    <t>Prunus avium</t>
  </si>
  <si>
    <t>Crataegus sp.</t>
  </si>
  <si>
    <t>Prunus spinosa</t>
  </si>
  <si>
    <t>miscel. broad-leaved</t>
  </si>
  <si>
    <t>Betula sp.</t>
  </si>
  <si>
    <t>Alnus incana</t>
  </si>
  <si>
    <t>Alnus glutinosa</t>
  </si>
  <si>
    <t>Carpinus betulus</t>
  </si>
  <si>
    <t>Castanea sativa</t>
  </si>
  <si>
    <t>Acer platanoides</t>
  </si>
  <si>
    <t>Acer campestre</t>
  </si>
  <si>
    <t>Sorbus aucuparia</t>
  </si>
  <si>
    <t>Aesculus hippocastanum</t>
  </si>
  <si>
    <t>Corylus avellana</t>
  </si>
  <si>
    <t>Juglans regia</t>
  </si>
  <si>
    <t>Populus x</t>
  </si>
  <si>
    <t>Populus tremula</t>
  </si>
  <si>
    <t>Robinia pseudacacia</t>
  </si>
  <si>
    <t>Salix caprea</t>
  </si>
  <si>
    <t>Salix sp.</t>
  </si>
  <si>
    <t>Tilia sp.</t>
  </si>
  <si>
    <t>Malus sylvestris</t>
  </si>
  <si>
    <t>Pyrus communis</t>
  </si>
  <si>
    <t>Sorbus sp.</t>
  </si>
  <si>
    <t>Sambucus sp.</t>
  </si>
  <si>
    <t>Frangula alnus</t>
  </si>
  <si>
    <t>Prunus sp.</t>
  </si>
  <si>
    <t>Picea abies</t>
  </si>
  <si>
    <t>Picea sitchensis</t>
  </si>
  <si>
    <t>Pseudotsuga menziesii</t>
  </si>
  <si>
    <t>Larix sp.</t>
  </si>
  <si>
    <t>Pinus sylvestris</t>
  </si>
  <si>
    <t>Pinus nigra (Autriche)</t>
  </si>
  <si>
    <t>Pinus nigra (Corse)</t>
  </si>
  <si>
    <t>Pinus strobus</t>
  </si>
  <si>
    <t>Abies alba</t>
  </si>
  <si>
    <t>Abies grandis</t>
  </si>
  <si>
    <t>Abies sp.</t>
  </si>
  <si>
    <t>Chamaecyparis lawsonnia</t>
  </si>
  <si>
    <t>Tsuga heterophylla</t>
  </si>
  <si>
    <t>Coppice</t>
  </si>
  <si>
    <t>Species</t>
  </si>
  <si>
    <t>Source: Data provided (Req 2019/79) by A. Thibaut and H. Lecomte, Operational Directorate-General for Agriculture, Natural Recources and the Environment (DGO3) in December 2019 on request of Marco Onida, DG Environment, European Commission</t>
  </si>
  <si>
    <t>Value adding steps:</t>
  </si>
  <si>
    <t>Table formated</t>
  </si>
  <si>
    <t>Table Quality checked: Totals</t>
  </si>
  <si>
    <t>High forest</t>
  </si>
  <si>
    <t>Stand structure</t>
  </si>
  <si>
    <t>calculated, % of Species volume of total High Forest volume in Wallonia</t>
  </si>
  <si>
    <t>calculated, % of Species volume of total Coppice volume in Wallonia</t>
  </si>
  <si>
    <t>calculated, % of High Forest volume of total GS volume in Wallonia</t>
  </si>
  <si>
    <t>calculated, % of Coppice volume of total GS volume in Wallonia</t>
  </si>
  <si>
    <t>Sum of all Species</t>
  </si>
  <si>
    <t>calculated, % of Species volume of total GS volume by Province</t>
  </si>
  <si>
    <t>calculated, % of Species volume of total GS volume in Wallonia</t>
  </si>
  <si>
    <t>calculated, % of Species volume of total High Forest volume in Province</t>
  </si>
  <si>
    <t>calculated, % of Species volume of total Coppice volume in Province</t>
  </si>
  <si>
    <t>calculated, % of Province High Forest volume of total GS volume in Wallonia</t>
  </si>
  <si>
    <t>calculated, % of Province Coppice volume of total GS volume in Wallonia</t>
  </si>
  <si>
    <t>calculated, % of Province Total volume of total GS volume in Wallonia</t>
  </si>
  <si>
    <t>Table D: Growing stock (thousand m³ o.b.)</t>
  </si>
  <si>
    <t>Belgium - Wallonia RFI (Regional Forest Inventory); Cycle 2, Slices 11 to 15 (inventory period : 2008-2015), NUTS 1 and NUTS 2</t>
  </si>
  <si>
    <t>Reference year: 2011</t>
  </si>
  <si>
    <t>original data in 1000 m3</t>
  </si>
  <si>
    <r>
      <t>Various Columns in</t>
    </r>
    <r>
      <rPr>
        <b/>
        <i/>
        <sz val="11"/>
        <color rgb="FF000000"/>
        <rFont val="Calibri"/>
        <family val="2"/>
        <scheme val="minor"/>
      </rPr>
      <t xml:space="preserve"> Italic font</t>
    </r>
    <r>
      <rPr>
        <sz val="11"/>
        <color rgb="FF000000"/>
        <rFont val="Calibri"/>
        <family val="2"/>
        <scheme val="minor"/>
      </rPr>
      <t xml:space="preserve"> and named 'calculated, % of . . . ' added to calculated vertical Percentage values by Species types and horizontal percentage values for proportion of Stand structure types in Provinces of Total Growing Stock volume in Wallonia.</t>
    </r>
  </si>
  <si>
    <t>Volume of the stem (up) to 7 cm diameter over bark</t>
  </si>
  <si>
    <r>
      <t>Species ranked in order of importance in terms of growing stock (Column B: Wallonina Total volume of High Forest in 1000 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)</t>
    </r>
  </si>
  <si>
    <t>calculated, % of Total High Forest volume of total GS volume in Wallonia</t>
  </si>
  <si>
    <t>calculated, % of Total Coppice volume of total GS volume in Wallonia</t>
  </si>
  <si>
    <t>calculated, Sum in % of both Stand structure types GS volumes in Wallonia</t>
  </si>
  <si>
    <t>calculated, Sum in % of all Provinces Stand structure types GS volumes in Wallonia</t>
  </si>
  <si>
    <t>Growing stock of Wallonia by Stand Structure</t>
  </si>
  <si>
    <t>Growing stock of Wallonian Provinces by Stand Structure</t>
  </si>
  <si>
    <t>Wallonia - Total all Provinces</t>
  </si>
  <si>
    <t>By Provinces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</si>
</sst>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4"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Arial Unicode MS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vertAlign val="superscript"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1" fillId="0" borderId="0"/>
    <xf numFmtId="9" fontId="9" fillId="0" borderId="0" applyFont="0" applyFill="0" applyBorder="0" applyAlignment="0" applyProtection="0"/>
  </cellStyleXfs>
  <cellXfs count="103">
    <xf numFmtId="0" fontId="0" fillId="0" borderId="0" xfId="0"/>
    <xf numFmtId="0" fontId="5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2" applyFont="1"/>
    <xf numFmtId="0" fontId="5" fillId="0" borderId="0" xfId="2" applyFont="1" applyAlignment="1">
      <alignment horizontal="center" vertical="center"/>
    </xf>
    <xf numFmtId="0" fontId="5" fillId="0" borderId="0" xfId="2" applyFont="1"/>
    <xf numFmtId="0" fontId="6" fillId="0" borderId="0" xfId="2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64" fontId="6" fillId="0" borderId="0" xfId="2" applyNumberFormat="1" applyFont="1" applyAlignment="1">
      <alignment horizontal="right" vertical="center"/>
    </xf>
    <xf numFmtId="164" fontId="6" fillId="0" borderId="0" xfId="2" applyNumberFormat="1" applyFont="1" applyAlignment="1">
      <alignment horizontal="center" vertical="center"/>
    </xf>
    <xf numFmtId="0" fontId="10" fillId="0" borderId="0" xfId="2" applyFont="1" applyFill="1" applyProtection="1"/>
    <xf numFmtId="0" fontId="7" fillId="0" borderId="7" xfId="3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/>
    </xf>
    <xf numFmtId="165" fontId="6" fillId="0" borderId="10" xfId="4" applyNumberFormat="1" applyFont="1" applyBorder="1" applyAlignment="1">
      <alignment horizontal="right" vertical="center"/>
    </xf>
    <xf numFmtId="0" fontId="3" fillId="0" borderId="14" xfId="2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165" fontId="6" fillId="0" borderId="17" xfId="4" applyNumberFormat="1" applyFont="1" applyBorder="1" applyAlignment="1">
      <alignment horizontal="right" vertical="center"/>
    </xf>
    <xf numFmtId="0" fontId="7" fillId="0" borderId="18" xfId="3" applyFont="1" applyFill="1" applyBorder="1" applyAlignment="1">
      <alignment vertical="center"/>
    </xf>
    <xf numFmtId="0" fontId="7" fillId="0" borderId="19" xfId="3" applyFont="1" applyFill="1" applyBorder="1" applyAlignment="1">
      <alignment vertical="center"/>
    </xf>
    <xf numFmtId="0" fontId="5" fillId="0" borderId="20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165" fontId="6" fillId="0" borderId="23" xfId="4" applyNumberFormat="1" applyFont="1" applyBorder="1" applyAlignment="1">
      <alignment horizontal="right" vertical="center"/>
    </xf>
    <xf numFmtId="0" fontId="3" fillId="0" borderId="5" xfId="2" applyFont="1" applyBorder="1" applyAlignment="1">
      <alignment horizontal="center" vertical="center"/>
    </xf>
    <xf numFmtId="165" fontId="3" fillId="0" borderId="4" xfId="4" applyNumberFormat="1" applyFont="1" applyBorder="1" applyAlignment="1">
      <alignment horizontal="right" vertical="center"/>
    </xf>
    <xf numFmtId="0" fontId="7" fillId="0" borderId="6" xfId="3" applyFont="1" applyFill="1" applyBorder="1" applyAlignment="1">
      <alignment horizontal="center" vertical="center"/>
    </xf>
    <xf numFmtId="164" fontId="6" fillId="0" borderId="16" xfId="2" applyNumberFormat="1" applyFont="1" applyBorder="1" applyAlignment="1">
      <alignment horizontal="right" vertical="center"/>
    </xf>
    <xf numFmtId="164" fontId="6" fillId="0" borderId="9" xfId="2" applyNumberFormat="1" applyFont="1" applyBorder="1" applyAlignment="1">
      <alignment horizontal="right" vertical="center"/>
    </xf>
    <xf numFmtId="164" fontId="6" fillId="0" borderId="24" xfId="2" applyNumberFormat="1" applyFont="1" applyBorder="1" applyAlignment="1">
      <alignment horizontal="right" vertical="center"/>
    </xf>
    <xf numFmtId="164" fontId="3" fillId="0" borderId="14" xfId="2" applyNumberFormat="1" applyFont="1" applyBorder="1" applyAlignment="1">
      <alignment horizontal="right" vertical="center"/>
    </xf>
    <xf numFmtId="10" fontId="6" fillId="0" borderId="2" xfId="4" applyNumberFormat="1" applyFont="1" applyBorder="1" applyAlignment="1">
      <alignment horizontal="right" vertical="center"/>
    </xf>
    <xf numFmtId="10" fontId="6" fillId="0" borderId="3" xfId="4" applyNumberFormat="1" applyFont="1" applyBorder="1" applyAlignment="1">
      <alignment horizontal="right" vertical="center"/>
    </xf>
    <xf numFmtId="10" fontId="6" fillId="0" borderId="1" xfId="4" applyNumberFormat="1" applyFont="1" applyBorder="1" applyAlignment="1">
      <alignment horizontal="right" vertical="center"/>
    </xf>
    <xf numFmtId="10" fontId="3" fillId="0" borderId="15" xfId="4" applyNumberFormat="1" applyFont="1" applyBorder="1" applyAlignment="1">
      <alignment horizontal="right" vertical="center"/>
    </xf>
    <xf numFmtId="0" fontId="3" fillId="0" borderId="25" xfId="2" applyFont="1" applyFill="1" applyBorder="1" applyAlignment="1">
      <alignment horizontal="center" vertical="center"/>
    </xf>
    <xf numFmtId="0" fontId="3" fillId="0" borderId="26" xfId="2" applyFont="1" applyFill="1" applyBorder="1" applyAlignment="1">
      <alignment horizontal="center" vertical="center"/>
    </xf>
    <xf numFmtId="0" fontId="3" fillId="0" borderId="27" xfId="2" applyFont="1" applyFill="1" applyBorder="1" applyAlignment="1">
      <alignment horizontal="center" vertical="center"/>
    </xf>
    <xf numFmtId="10" fontId="6" fillId="0" borderId="10" xfId="4" applyNumberFormat="1" applyFont="1" applyBorder="1" applyAlignment="1">
      <alignment horizontal="right" vertical="center"/>
    </xf>
    <xf numFmtId="10" fontId="6" fillId="0" borderId="23" xfId="4" applyNumberFormat="1" applyFont="1" applyBorder="1" applyAlignment="1">
      <alignment horizontal="right" vertical="center"/>
    </xf>
    <xf numFmtId="10" fontId="3" fillId="0" borderId="4" xfId="4" applyNumberFormat="1" applyFont="1" applyBorder="1" applyAlignment="1">
      <alignment horizontal="right" vertical="center"/>
    </xf>
    <xf numFmtId="164" fontId="5" fillId="0" borderId="16" xfId="2" applyNumberFormat="1" applyFont="1" applyBorder="1" applyAlignment="1">
      <alignment horizontal="right" vertical="center"/>
    </xf>
    <xf numFmtId="10" fontId="5" fillId="0" borderId="2" xfId="4" applyNumberFormat="1" applyFont="1" applyBorder="1" applyAlignment="1">
      <alignment horizontal="right" vertical="center"/>
    </xf>
    <xf numFmtId="165" fontId="5" fillId="0" borderId="17" xfId="4" applyNumberFormat="1" applyFont="1" applyBorder="1" applyAlignment="1">
      <alignment horizontal="right" vertical="center"/>
    </xf>
    <xf numFmtId="164" fontId="5" fillId="0" borderId="9" xfId="2" applyNumberFormat="1" applyFont="1" applyBorder="1" applyAlignment="1">
      <alignment horizontal="right" vertical="center"/>
    </xf>
    <xf numFmtId="10" fontId="5" fillId="0" borderId="3" xfId="4" applyNumberFormat="1" applyFont="1" applyBorder="1" applyAlignment="1">
      <alignment horizontal="right" vertical="center"/>
    </xf>
    <xf numFmtId="165" fontId="5" fillId="0" borderId="10" xfId="4" applyNumberFormat="1" applyFont="1" applyBorder="1" applyAlignment="1">
      <alignment horizontal="right" vertical="center"/>
    </xf>
    <xf numFmtId="164" fontId="5" fillId="0" borderId="24" xfId="2" applyNumberFormat="1" applyFont="1" applyBorder="1" applyAlignment="1">
      <alignment horizontal="right" vertical="center"/>
    </xf>
    <xf numFmtId="10" fontId="5" fillId="0" borderId="1" xfId="4" applyNumberFormat="1" applyFont="1" applyBorder="1" applyAlignment="1">
      <alignment horizontal="right" vertical="center"/>
    </xf>
    <xf numFmtId="165" fontId="5" fillId="0" borderId="23" xfId="4" applyNumberFormat="1" applyFont="1" applyBorder="1" applyAlignment="1">
      <alignment horizontal="right" vertical="center"/>
    </xf>
    <xf numFmtId="10" fontId="6" fillId="0" borderId="17" xfId="4" applyNumberFormat="1" applyFont="1" applyBorder="1" applyAlignment="1">
      <alignment horizontal="right" vertical="center"/>
    </xf>
    <xf numFmtId="0" fontId="7" fillId="0" borderId="28" xfId="3" applyFont="1" applyFill="1" applyBorder="1" applyAlignment="1">
      <alignment horizontal="center" vertical="center"/>
    </xf>
    <xf numFmtId="0" fontId="7" fillId="0" borderId="30" xfId="3" applyFont="1" applyFill="1" applyBorder="1" applyAlignment="1">
      <alignment horizontal="center" vertical="center"/>
    </xf>
    <xf numFmtId="0" fontId="7" fillId="0" borderId="31" xfId="3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10" fontId="5" fillId="2" borderId="2" xfId="4" applyNumberFormat="1" applyFont="1" applyFill="1" applyBorder="1" applyAlignment="1">
      <alignment horizontal="right" vertical="center"/>
    </xf>
    <xf numFmtId="10" fontId="5" fillId="2" borderId="17" xfId="4" applyNumberFormat="1" applyFont="1" applyFill="1" applyBorder="1" applyAlignment="1">
      <alignment horizontal="right" vertical="center"/>
    </xf>
    <xf numFmtId="10" fontId="5" fillId="2" borderId="3" xfId="4" applyNumberFormat="1" applyFont="1" applyFill="1" applyBorder="1" applyAlignment="1">
      <alignment horizontal="right" vertical="center"/>
    </xf>
    <xf numFmtId="10" fontId="5" fillId="2" borderId="10" xfId="4" applyNumberFormat="1" applyFont="1" applyFill="1" applyBorder="1" applyAlignment="1">
      <alignment horizontal="right" vertical="center"/>
    </xf>
    <xf numFmtId="10" fontId="5" fillId="2" borderId="1" xfId="4" applyNumberFormat="1" applyFont="1" applyFill="1" applyBorder="1" applyAlignment="1">
      <alignment horizontal="right" vertical="center"/>
    </xf>
    <xf numFmtId="10" fontId="5" fillId="2" borderId="23" xfId="4" applyNumberFormat="1" applyFont="1" applyFill="1" applyBorder="1" applyAlignment="1">
      <alignment horizontal="right" vertical="center"/>
    </xf>
    <xf numFmtId="10" fontId="3" fillId="2" borderId="15" xfId="4" applyNumberFormat="1" applyFont="1" applyFill="1" applyBorder="1" applyAlignment="1">
      <alignment horizontal="right" vertical="center"/>
    </xf>
    <xf numFmtId="10" fontId="3" fillId="2" borderId="4" xfId="4" applyNumberFormat="1" applyFont="1" applyFill="1" applyBorder="1" applyAlignment="1">
      <alignment horizontal="right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7" fillId="3" borderId="6" xfId="3" applyFont="1" applyFill="1" applyBorder="1" applyAlignment="1">
      <alignment horizontal="center" vertical="center"/>
    </xf>
    <xf numFmtId="0" fontId="7" fillId="3" borderId="7" xfId="3" applyFont="1" applyFill="1" applyBorder="1" applyAlignment="1">
      <alignment horizontal="center" vertical="center"/>
    </xf>
    <xf numFmtId="0" fontId="7" fillId="3" borderId="8" xfId="3" applyFont="1" applyFill="1" applyBorder="1" applyAlignment="1">
      <alignment horizontal="center" vertical="center"/>
    </xf>
    <xf numFmtId="10" fontId="6" fillId="3" borderId="2" xfId="4" applyNumberFormat="1" applyFont="1" applyFill="1" applyBorder="1" applyAlignment="1">
      <alignment horizontal="right" vertical="center"/>
    </xf>
    <xf numFmtId="10" fontId="6" fillId="3" borderId="17" xfId="4" applyNumberFormat="1" applyFont="1" applyFill="1" applyBorder="1" applyAlignment="1">
      <alignment horizontal="right" vertical="center"/>
    </xf>
    <xf numFmtId="10" fontId="6" fillId="3" borderId="3" xfId="4" applyNumberFormat="1" applyFont="1" applyFill="1" applyBorder="1" applyAlignment="1">
      <alignment horizontal="right" vertical="center"/>
    </xf>
    <xf numFmtId="10" fontId="6" fillId="3" borderId="10" xfId="4" applyNumberFormat="1" applyFont="1" applyFill="1" applyBorder="1" applyAlignment="1">
      <alignment horizontal="right" vertical="center"/>
    </xf>
    <xf numFmtId="10" fontId="6" fillId="3" borderId="1" xfId="4" applyNumberFormat="1" applyFont="1" applyFill="1" applyBorder="1" applyAlignment="1">
      <alignment horizontal="right" vertical="center"/>
    </xf>
    <xf numFmtId="10" fontId="6" fillId="3" borderId="23" xfId="4" applyNumberFormat="1" applyFont="1" applyFill="1" applyBorder="1" applyAlignment="1">
      <alignment horizontal="right" vertical="center"/>
    </xf>
    <xf numFmtId="10" fontId="3" fillId="3" borderId="15" xfId="4" applyNumberFormat="1" applyFont="1" applyFill="1" applyBorder="1" applyAlignment="1">
      <alignment horizontal="right" vertical="center"/>
    </xf>
    <xf numFmtId="10" fontId="3" fillId="3" borderId="4" xfId="4" applyNumberFormat="1" applyFont="1" applyFill="1" applyBorder="1" applyAlignment="1">
      <alignment horizontal="right" vertical="center"/>
    </xf>
    <xf numFmtId="0" fontId="2" fillId="0" borderId="0" xfId="1" applyFill="1" applyAlignment="1">
      <alignment vertical="center"/>
    </xf>
    <xf numFmtId="0" fontId="7" fillId="0" borderId="11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3" borderId="11" xfId="3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top" wrapText="1"/>
    </xf>
    <xf numFmtId="0" fontId="12" fillId="0" borderId="13" xfId="1" applyFont="1" applyFill="1" applyBorder="1" applyAlignment="1">
      <alignment horizontal="center" vertical="top" wrapText="1"/>
    </xf>
    <xf numFmtId="0" fontId="12" fillId="3" borderId="12" xfId="1" applyFont="1" applyFill="1" applyBorder="1" applyAlignment="1">
      <alignment horizontal="center" vertical="top" wrapText="1"/>
    </xf>
    <xf numFmtId="0" fontId="12" fillId="3" borderId="13" xfId="1" applyFont="1" applyFill="1" applyBorder="1" applyAlignment="1">
      <alignment horizontal="center" vertical="top" wrapText="1"/>
    </xf>
    <xf numFmtId="0" fontId="12" fillId="2" borderId="12" xfId="1" applyFont="1" applyFill="1" applyBorder="1" applyAlignment="1">
      <alignment horizontal="center" vertical="top" wrapText="1"/>
    </xf>
    <xf numFmtId="0" fontId="12" fillId="2" borderId="13" xfId="1" applyFont="1" applyFill="1" applyBorder="1" applyAlignment="1">
      <alignment horizontal="center" vertical="top" wrapText="1"/>
    </xf>
    <xf numFmtId="164" fontId="6" fillId="3" borderId="16" xfId="2" applyNumberFormat="1" applyFont="1" applyFill="1" applyBorder="1" applyAlignment="1">
      <alignment horizontal="right" vertical="center"/>
    </xf>
    <xf numFmtId="164" fontId="5" fillId="2" borderId="16" xfId="2" applyNumberFormat="1" applyFont="1" applyFill="1" applyBorder="1" applyAlignment="1">
      <alignment horizontal="right" vertical="center"/>
    </xf>
    <xf numFmtId="164" fontId="6" fillId="3" borderId="9" xfId="2" applyNumberFormat="1" applyFont="1" applyFill="1" applyBorder="1" applyAlignment="1">
      <alignment horizontal="right" vertical="center"/>
    </xf>
    <xf numFmtId="164" fontId="5" fillId="2" borderId="9" xfId="2" applyNumberFormat="1" applyFont="1" applyFill="1" applyBorder="1" applyAlignment="1">
      <alignment horizontal="right" vertical="center"/>
    </xf>
    <xf numFmtId="164" fontId="6" fillId="3" borderId="24" xfId="2" applyNumberFormat="1" applyFont="1" applyFill="1" applyBorder="1" applyAlignment="1">
      <alignment horizontal="right" vertical="center"/>
    </xf>
    <xf numFmtId="164" fontId="5" fillId="2" borderId="24" xfId="2" applyNumberFormat="1" applyFont="1" applyFill="1" applyBorder="1" applyAlignment="1">
      <alignment horizontal="right" vertical="center"/>
    </xf>
    <xf numFmtId="164" fontId="3" fillId="3" borderId="14" xfId="2" applyNumberFormat="1" applyFont="1" applyFill="1" applyBorder="1" applyAlignment="1">
      <alignment horizontal="right" vertical="center"/>
    </xf>
    <xf numFmtId="164" fontId="3" fillId="2" borderId="14" xfId="2" applyNumberFormat="1" applyFont="1" applyFill="1" applyBorder="1" applyAlignment="1">
      <alignment horizontal="right" vertical="center"/>
    </xf>
    <xf numFmtId="0" fontId="5" fillId="4" borderId="29" xfId="2" applyFont="1" applyFill="1" applyBorder="1"/>
  </cellXfs>
  <cellStyles count="5">
    <cellStyle name="Normal" xfId="0" builtinId="0"/>
    <cellStyle name="Normal 2" xfId="2"/>
    <cellStyle name="Normal 4" xfId="1"/>
    <cellStyle name="Normal_Essences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BU67"/>
  <sheetViews>
    <sheetView tabSelected="1" workbookViewId="0">
      <pane xSplit="12" ySplit="11" topLeftCell="M12" activePane="bottomRight" state="frozen"/>
      <selection pane="topRight" activeCell="M1" sqref="M1"/>
      <selection pane="bottomLeft" activeCell="A11" sqref="A11"/>
      <selection pane="bottomRight"/>
    </sheetView>
  </sheetViews>
  <sheetFormatPr defaultColWidth="11.42578125" defaultRowHeight="15"/>
  <cols>
    <col min="1" max="1" width="24" style="4" customWidth="1"/>
    <col min="2" max="10" width="10.42578125" style="2" customWidth="1"/>
    <col min="11" max="11" width="7.140625" style="2" customWidth="1"/>
    <col min="12" max="12" width="24" style="4" bestFit="1" customWidth="1"/>
    <col min="13" max="66" width="10.85546875" style="2" customWidth="1"/>
    <col min="67" max="16384" width="11.42578125" style="4"/>
  </cols>
  <sheetData>
    <row r="1" spans="1:73" s="3" customFormat="1" ht="20.100000000000001" customHeight="1">
      <c r="A1" s="1" t="s">
        <v>73</v>
      </c>
      <c r="B1" s="2"/>
      <c r="C1" s="2"/>
      <c r="D1" s="2"/>
      <c r="E1" s="2"/>
      <c r="F1" s="2"/>
      <c r="G1" s="2"/>
      <c r="H1" s="9"/>
      <c r="I1" s="9"/>
      <c r="J1" s="9"/>
      <c r="K1" s="2"/>
      <c r="L1" s="8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73" s="3" customFormat="1" ht="20.100000000000001" customHeight="1">
      <c r="A2" s="3" t="s">
        <v>74</v>
      </c>
      <c r="B2" s="2"/>
      <c r="C2" s="2"/>
      <c r="D2" s="2"/>
      <c r="E2" s="2"/>
      <c r="F2" s="2"/>
      <c r="G2" s="2"/>
      <c r="H2" s="9"/>
      <c r="I2" s="9"/>
      <c r="J2" s="9"/>
      <c r="K2" s="2"/>
      <c r="L2" s="8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73" s="3" customFormat="1" ht="20.100000000000001" customHeight="1">
      <c r="A3" s="84" t="s">
        <v>75</v>
      </c>
      <c r="B3" s="2"/>
      <c r="C3" s="2"/>
      <c r="D3" s="2"/>
      <c r="E3" s="2"/>
      <c r="F3" s="2"/>
      <c r="G3" s="2"/>
      <c r="H3" s="2"/>
      <c r="I3" s="2"/>
      <c r="J3" s="2"/>
      <c r="K3" s="2"/>
      <c r="L3" s="8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73" s="3" customFormat="1" ht="20.100000000000001" customHeight="1">
      <c r="B4" s="2"/>
      <c r="C4" s="2"/>
      <c r="D4" s="2"/>
      <c r="E4" s="2"/>
      <c r="F4" s="2"/>
      <c r="G4" s="2"/>
      <c r="H4" s="5"/>
      <c r="I4" s="2"/>
      <c r="J4" s="2"/>
      <c r="K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73" s="3" customFormat="1" ht="20.100000000000001" customHeight="1">
      <c r="A5" s="3" t="s">
        <v>78</v>
      </c>
      <c r="B5" s="2"/>
      <c r="C5" s="2"/>
      <c r="D5" s="2"/>
      <c r="E5" s="2"/>
      <c r="F5" s="2"/>
      <c r="G5" s="2"/>
      <c r="H5" s="2"/>
      <c r="I5" s="2"/>
      <c r="J5" s="2"/>
      <c r="K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73" s="3" customFormat="1" ht="20.100000000000001" customHeight="1">
      <c r="A6" s="3" t="s">
        <v>79</v>
      </c>
      <c r="B6" s="2"/>
      <c r="C6" s="2"/>
      <c r="D6" s="2"/>
      <c r="E6" s="2"/>
      <c r="F6" s="2"/>
      <c r="G6" s="2"/>
      <c r="H6" s="2"/>
      <c r="I6" s="2"/>
      <c r="J6" s="2"/>
      <c r="K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73" s="6" customFormat="1" ht="15.75" thickBot="1">
      <c r="A7" s="4"/>
      <c r="B7" s="5"/>
      <c r="C7" s="5"/>
      <c r="D7" s="5"/>
      <c r="E7" s="5"/>
      <c r="F7" s="5"/>
      <c r="G7" s="5"/>
      <c r="H7" s="5"/>
      <c r="I7" s="5"/>
      <c r="J7" s="5"/>
      <c r="K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</row>
    <row r="8" spans="1:73" ht="15.75" thickBot="1">
      <c r="B8" s="5"/>
      <c r="C8" s="5"/>
      <c r="D8" s="5"/>
      <c r="M8" s="37" t="s">
        <v>85</v>
      </c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9"/>
    </row>
    <row r="9" spans="1:73" ht="15.75" thickBot="1">
      <c r="B9" s="16" t="s">
        <v>84</v>
      </c>
      <c r="C9" s="17"/>
      <c r="D9" s="17"/>
      <c r="E9" s="17"/>
      <c r="F9" s="17"/>
      <c r="G9" s="17"/>
      <c r="H9" s="17"/>
      <c r="I9" s="17"/>
      <c r="J9" s="18"/>
      <c r="K9" s="4"/>
      <c r="L9" s="102" t="s">
        <v>87</v>
      </c>
      <c r="M9" s="16" t="s">
        <v>1</v>
      </c>
      <c r="N9" s="17"/>
      <c r="O9" s="17"/>
      <c r="P9" s="17"/>
      <c r="Q9" s="17"/>
      <c r="R9" s="17"/>
      <c r="S9" s="17"/>
      <c r="T9" s="17"/>
      <c r="U9" s="18"/>
      <c r="V9" s="70" t="s">
        <v>0</v>
      </c>
      <c r="W9" s="71"/>
      <c r="X9" s="71"/>
      <c r="Y9" s="71"/>
      <c r="Z9" s="71"/>
      <c r="AA9" s="71"/>
      <c r="AB9" s="71"/>
      <c r="AC9" s="71"/>
      <c r="AD9" s="72"/>
      <c r="AE9" s="16" t="s">
        <v>2</v>
      </c>
      <c r="AF9" s="17"/>
      <c r="AG9" s="17"/>
      <c r="AH9" s="17"/>
      <c r="AI9" s="17"/>
      <c r="AJ9" s="17"/>
      <c r="AK9" s="17"/>
      <c r="AL9" s="17"/>
      <c r="AM9" s="18"/>
      <c r="AN9" s="70" t="s">
        <v>4</v>
      </c>
      <c r="AO9" s="71"/>
      <c r="AP9" s="71"/>
      <c r="AQ9" s="71"/>
      <c r="AR9" s="71"/>
      <c r="AS9" s="71"/>
      <c r="AT9" s="71"/>
      <c r="AU9" s="71"/>
      <c r="AV9" s="72"/>
      <c r="AW9" s="16" t="s">
        <v>3</v>
      </c>
      <c r="AX9" s="17"/>
      <c r="AY9" s="17"/>
      <c r="AZ9" s="17"/>
      <c r="BA9" s="17"/>
      <c r="BB9" s="17"/>
      <c r="BC9" s="17"/>
      <c r="BD9" s="17"/>
      <c r="BE9" s="18"/>
      <c r="BF9" s="56" t="s">
        <v>86</v>
      </c>
      <c r="BG9" s="57"/>
      <c r="BH9" s="57"/>
      <c r="BI9" s="57"/>
      <c r="BJ9" s="57"/>
      <c r="BK9" s="57"/>
      <c r="BL9" s="57"/>
      <c r="BM9" s="57"/>
      <c r="BN9" s="58"/>
    </row>
    <row r="10" spans="1:73">
      <c r="A10" s="20" t="s">
        <v>60</v>
      </c>
      <c r="B10" s="28" t="s">
        <v>59</v>
      </c>
      <c r="C10" s="13"/>
      <c r="D10" s="14"/>
      <c r="E10" s="28" t="s">
        <v>53</v>
      </c>
      <c r="F10" s="13"/>
      <c r="G10" s="14"/>
      <c r="H10" s="28" t="s">
        <v>5</v>
      </c>
      <c r="I10" s="13"/>
      <c r="J10" s="14"/>
      <c r="K10" s="4"/>
      <c r="L10" s="20" t="s">
        <v>60</v>
      </c>
      <c r="M10" s="53" t="s">
        <v>59</v>
      </c>
      <c r="N10" s="54"/>
      <c r="O10" s="55"/>
      <c r="P10" s="28" t="s">
        <v>53</v>
      </c>
      <c r="Q10" s="13"/>
      <c r="R10" s="14"/>
      <c r="S10" s="28" t="s">
        <v>5</v>
      </c>
      <c r="T10" s="13"/>
      <c r="U10" s="14"/>
      <c r="V10" s="73" t="s">
        <v>59</v>
      </c>
      <c r="W10" s="74"/>
      <c r="X10" s="75"/>
      <c r="Y10" s="73" t="s">
        <v>53</v>
      </c>
      <c r="Z10" s="74"/>
      <c r="AA10" s="75"/>
      <c r="AB10" s="73" t="s">
        <v>5</v>
      </c>
      <c r="AC10" s="74"/>
      <c r="AD10" s="75"/>
      <c r="AE10" s="28" t="s">
        <v>59</v>
      </c>
      <c r="AF10" s="13"/>
      <c r="AG10" s="14"/>
      <c r="AH10" s="28" t="s">
        <v>53</v>
      </c>
      <c r="AI10" s="13"/>
      <c r="AJ10" s="14"/>
      <c r="AK10" s="28" t="s">
        <v>5</v>
      </c>
      <c r="AL10" s="13"/>
      <c r="AM10" s="14"/>
      <c r="AN10" s="73" t="s">
        <v>59</v>
      </c>
      <c r="AO10" s="74"/>
      <c r="AP10" s="75"/>
      <c r="AQ10" s="73" t="s">
        <v>53</v>
      </c>
      <c r="AR10" s="74"/>
      <c r="AS10" s="75"/>
      <c r="AT10" s="73" t="s">
        <v>5</v>
      </c>
      <c r="AU10" s="74"/>
      <c r="AV10" s="75"/>
      <c r="AW10" s="28" t="s">
        <v>59</v>
      </c>
      <c r="AX10" s="13"/>
      <c r="AY10" s="14"/>
      <c r="AZ10" s="28" t="s">
        <v>53</v>
      </c>
      <c r="BA10" s="13"/>
      <c r="BB10" s="14"/>
      <c r="BC10" s="28" t="s">
        <v>5</v>
      </c>
      <c r="BD10" s="13"/>
      <c r="BE10" s="14"/>
      <c r="BF10" s="59" t="s">
        <v>59</v>
      </c>
      <c r="BG10" s="60"/>
      <c r="BH10" s="61"/>
      <c r="BI10" s="59" t="s">
        <v>53</v>
      </c>
      <c r="BJ10" s="60"/>
      <c r="BK10" s="61"/>
      <c r="BL10" s="59" t="s">
        <v>5</v>
      </c>
      <c r="BM10" s="60"/>
      <c r="BN10" s="61"/>
    </row>
    <row r="11" spans="1:73" ht="150.75" thickBot="1">
      <c r="A11" s="21" t="s">
        <v>54</v>
      </c>
      <c r="B11" s="85" t="s">
        <v>76</v>
      </c>
      <c r="C11" s="88" t="s">
        <v>61</v>
      </c>
      <c r="D11" s="89" t="s">
        <v>63</v>
      </c>
      <c r="E11" s="85" t="s">
        <v>76</v>
      </c>
      <c r="F11" s="88" t="s">
        <v>62</v>
      </c>
      <c r="G11" s="89" t="s">
        <v>64</v>
      </c>
      <c r="H11" s="85" t="s">
        <v>76</v>
      </c>
      <c r="I11" s="88" t="s">
        <v>67</v>
      </c>
      <c r="J11" s="89" t="s">
        <v>82</v>
      </c>
      <c r="K11" s="4"/>
      <c r="L11" s="21" t="s">
        <v>54</v>
      </c>
      <c r="M11" s="85" t="s">
        <v>76</v>
      </c>
      <c r="N11" s="88" t="s">
        <v>68</v>
      </c>
      <c r="O11" s="89" t="s">
        <v>70</v>
      </c>
      <c r="P11" s="85" t="s">
        <v>76</v>
      </c>
      <c r="Q11" s="88" t="s">
        <v>69</v>
      </c>
      <c r="R11" s="89" t="s">
        <v>71</v>
      </c>
      <c r="S11" s="85" t="s">
        <v>76</v>
      </c>
      <c r="T11" s="88" t="s">
        <v>66</v>
      </c>
      <c r="U11" s="89" t="s">
        <v>72</v>
      </c>
      <c r="V11" s="87" t="s">
        <v>76</v>
      </c>
      <c r="W11" s="90" t="s">
        <v>68</v>
      </c>
      <c r="X11" s="91" t="s">
        <v>70</v>
      </c>
      <c r="Y11" s="87" t="s">
        <v>76</v>
      </c>
      <c r="Z11" s="90" t="s">
        <v>69</v>
      </c>
      <c r="AA11" s="91" t="s">
        <v>71</v>
      </c>
      <c r="AB11" s="87" t="s">
        <v>76</v>
      </c>
      <c r="AC11" s="90" t="s">
        <v>66</v>
      </c>
      <c r="AD11" s="91" t="s">
        <v>72</v>
      </c>
      <c r="AE11" s="85" t="s">
        <v>76</v>
      </c>
      <c r="AF11" s="88" t="s">
        <v>68</v>
      </c>
      <c r="AG11" s="89" t="s">
        <v>70</v>
      </c>
      <c r="AH11" s="85" t="s">
        <v>76</v>
      </c>
      <c r="AI11" s="88" t="s">
        <v>69</v>
      </c>
      <c r="AJ11" s="89" t="s">
        <v>71</v>
      </c>
      <c r="AK11" s="85" t="s">
        <v>76</v>
      </c>
      <c r="AL11" s="88" t="s">
        <v>66</v>
      </c>
      <c r="AM11" s="89" t="s">
        <v>72</v>
      </c>
      <c r="AN11" s="87" t="s">
        <v>76</v>
      </c>
      <c r="AO11" s="90" t="s">
        <v>68</v>
      </c>
      <c r="AP11" s="91" t="s">
        <v>70</v>
      </c>
      <c r="AQ11" s="87" t="s">
        <v>76</v>
      </c>
      <c r="AR11" s="90" t="s">
        <v>69</v>
      </c>
      <c r="AS11" s="91" t="s">
        <v>71</v>
      </c>
      <c r="AT11" s="87" t="s">
        <v>76</v>
      </c>
      <c r="AU11" s="90" t="s">
        <v>66</v>
      </c>
      <c r="AV11" s="91" t="s">
        <v>72</v>
      </c>
      <c r="AW11" s="85" t="s">
        <v>76</v>
      </c>
      <c r="AX11" s="88" t="s">
        <v>68</v>
      </c>
      <c r="AY11" s="89" t="s">
        <v>70</v>
      </c>
      <c r="AZ11" s="85" t="s">
        <v>76</v>
      </c>
      <c r="BA11" s="88" t="s">
        <v>69</v>
      </c>
      <c r="BB11" s="89" t="s">
        <v>71</v>
      </c>
      <c r="BC11" s="85" t="s">
        <v>76</v>
      </c>
      <c r="BD11" s="88" t="s">
        <v>66</v>
      </c>
      <c r="BE11" s="89" t="s">
        <v>72</v>
      </c>
      <c r="BF11" s="86" t="s">
        <v>76</v>
      </c>
      <c r="BG11" s="92" t="s">
        <v>61</v>
      </c>
      <c r="BH11" s="93" t="s">
        <v>80</v>
      </c>
      <c r="BI11" s="86" t="s">
        <v>76</v>
      </c>
      <c r="BJ11" s="92" t="s">
        <v>62</v>
      </c>
      <c r="BK11" s="93" t="s">
        <v>81</v>
      </c>
      <c r="BL11" s="86" t="s">
        <v>76</v>
      </c>
      <c r="BM11" s="92" t="s">
        <v>67</v>
      </c>
      <c r="BN11" s="93" t="s">
        <v>83</v>
      </c>
    </row>
    <row r="12" spans="1:73" s="7" customFormat="1" ht="15.75" customHeight="1">
      <c r="A12" s="22" t="s">
        <v>40</v>
      </c>
      <c r="B12" s="29">
        <v>43598.593302868307</v>
      </c>
      <c r="C12" s="33">
        <f>B12/B$58</f>
        <v>0.39255405545944611</v>
      </c>
      <c r="D12" s="19">
        <f>B12/$H12</f>
        <v>1</v>
      </c>
      <c r="E12" s="29"/>
      <c r="F12" s="33">
        <f>E12/E$58</f>
        <v>0</v>
      </c>
      <c r="G12" s="19">
        <f>E12/$H12</f>
        <v>0</v>
      </c>
      <c r="H12" s="43">
        <v>43598.593302868307</v>
      </c>
      <c r="I12" s="44">
        <f>H12/H$58</f>
        <v>0.36753715808707843</v>
      </c>
      <c r="J12" s="45">
        <f>SUM(D12,G12)</f>
        <v>1</v>
      </c>
      <c r="L12" s="22" t="s">
        <v>40</v>
      </c>
      <c r="M12" s="29"/>
      <c r="N12" s="33">
        <f>M12/M$58</f>
        <v>0</v>
      </c>
      <c r="O12" s="52">
        <f>M12/$BL12</f>
        <v>0</v>
      </c>
      <c r="P12" s="29"/>
      <c r="Q12" s="33">
        <f>P12/P$58</f>
        <v>0</v>
      </c>
      <c r="R12" s="52">
        <f>P12/$BL12</f>
        <v>0</v>
      </c>
      <c r="S12" s="29"/>
      <c r="T12" s="33">
        <f>S12/S$58</f>
        <v>0</v>
      </c>
      <c r="U12" s="52">
        <f>S12/$BL12</f>
        <v>0</v>
      </c>
      <c r="V12" s="94">
        <v>752.63469357583858</v>
      </c>
      <c r="W12" s="76">
        <f>V12/V$58</f>
        <v>7.8714685516252089E-2</v>
      </c>
      <c r="X12" s="77">
        <f>V12/$BL12</f>
        <v>1.7262820576514414E-2</v>
      </c>
      <c r="Y12" s="94"/>
      <c r="Z12" s="76">
        <f>Y12/Y$58</f>
        <v>0</v>
      </c>
      <c r="AA12" s="77">
        <f>Y12/$BL12</f>
        <v>0</v>
      </c>
      <c r="AB12" s="94">
        <v>752.63469357583858</v>
      </c>
      <c r="AC12" s="76">
        <f>AB12/AB$58</f>
        <v>7.0407847957462064E-2</v>
      </c>
      <c r="AD12" s="77">
        <f>AB12/$BL12</f>
        <v>1.7262820576514414E-2</v>
      </c>
      <c r="AE12" s="29">
        <v>14246.119638243172</v>
      </c>
      <c r="AF12" s="33">
        <f>AE12/AE$58</f>
        <v>0.56660790434456698</v>
      </c>
      <c r="AG12" s="52">
        <f>AE12/$BL12</f>
        <v>0.32675640563169117</v>
      </c>
      <c r="AH12" s="29"/>
      <c r="AI12" s="33">
        <f>AH12/AH$58</f>
        <v>0</v>
      </c>
      <c r="AJ12" s="52">
        <f>AH12/$BL12</f>
        <v>0</v>
      </c>
      <c r="AK12" s="29">
        <v>14246.119638243172</v>
      </c>
      <c r="AL12" s="33">
        <f>AK12/AK$58</f>
        <v>0.53495374302677368</v>
      </c>
      <c r="AM12" s="52">
        <f>AK12/$BL12</f>
        <v>0.32675640563169117</v>
      </c>
      <c r="AN12" s="94">
        <v>23734.421985155022</v>
      </c>
      <c r="AO12" s="76">
        <f>AN12/AN$58</f>
        <v>0.4795865830288592</v>
      </c>
      <c r="AP12" s="77">
        <f>AN12/$BL12</f>
        <v>0.5443850405970222</v>
      </c>
      <c r="AQ12" s="94"/>
      <c r="AR12" s="76">
        <f>AQ12/AQ$58</f>
        <v>0</v>
      </c>
      <c r="AS12" s="77">
        <f>AQ12/$BL12</f>
        <v>0</v>
      </c>
      <c r="AT12" s="94">
        <v>23734.421985155022</v>
      </c>
      <c r="AU12" s="76">
        <f>AT12/AT$58</f>
        <v>0.46270017168766958</v>
      </c>
      <c r="AV12" s="77">
        <f>AT12/$BL12</f>
        <v>0.5443850405970222</v>
      </c>
      <c r="AW12" s="29">
        <v>4865.4169858942778</v>
      </c>
      <c r="AX12" s="33">
        <f>AW12/AW$58</f>
        <v>0.20145149661155862</v>
      </c>
      <c r="AY12" s="52">
        <f>AW12/$BL12</f>
        <v>0.1115957331947723</v>
      </c>
      <c r="AZ12" s="29"/>
      <c r="BA12" s="33">
        <f>AZ12/AZ$58</f>
        <v>0</v>
      </c>
      <c r="BB12" s="52">
        <f>AZ12/$BL12</f>
        <v>0</v>
      </c>
      <c r="BC12" s="29">
        <v>4865.4169858942778</v>
      </c>
      <c r="BD12" s="33">
        <f>BC12/BC$58</f>
        <v>0.18094488971312278</v>
      </c>
      <c r="BE12" s="52">
        <f>BC12/$BL12</f>
        <v>0.1115957331947723</v>
      </c>
      <c r="BF12" s="95">
        <v>43598.593302868307</v>
      </c>
      <c r="BG12" s="62">
        <f>BF12/BF$58</f>
        <v>0.39255405545944611</v>
      </c>
      <c r="BH12" s="63">
        <f>SUM(O12,X12,AG12,AP12,AY12)</f>
        <v>1</v>
      </c>
      <c r="BI12" s="95"/>
      <c r="BJ12" s="62">
        <f>BI12/BI$58</f>
        <v>0</v>
      </c>
      <c r="BK12" s="63">
        <f>SUM(R12,AA12,AJ12,AS12,BB12)</f>
        <v>0</v>
      </c>
      <c r="BL12" s="95">
        <v>43598.593302868307</v>
      </c>
      <c r="BM12" s="62">
        <f>BL12/BL$58</f>
        <v>0.36753715808707843</v>
      </c>
      <c r="BN12" s="63">
        <f>SUM(O12,R12,X12,AA12,AG12,AJ12,AP12,AS12,AY12,BB12)</f>
        <v>1</v>
      </c>
      <c r="BO12" s="10"/>
      <c r="BP12" s="10"/>
      <c r="BQ12" s="10"/>
      <c r="BR12" s="10"/>
      <c r="BS12" s="10"/>
      <c r="BT12" s="10"/>
      <c r="BU12" s="10"/>
    </row>
    <row r="13" spans="1:73" s="7" customFormat="1" ht="15.75" customHeight="1">
      <c r="A13" s="23" t="s">
        <v>7</v>
      </c>
      <c r="B13" s="30">
        <v>23562.448523975967</v>
      </c>
      <c r="C13" s="34">
        <f t="shared" ref="C13:C57" si="0">B13/B$58</f>
        <v>0.21215213666154425</v>
      </c>
      <c r="D13" s="15">
        <f t="shared" ref="D13:D58" si="1">B13/$H13</f>
        <v>0.95777438966822082</v>
      </c>
      <c r="E13" s="30">
        <v>1038.8028543764572</v>
      </c>
      <c r="F13" s="34">
        <f t="shared" ref="F13:F57" si="2">E13/E$58</f>
        <v>0.1374130349082596</v>
      </c>
      <c r="G13" s="15">
        <f t="shared" ref="G13:G58" si="3">E13/$H13</f>
        <v>4.2225610331779274E-2</v>
      </c>
      <c r="H13" s="46">
        <v>24601.251378352423</v>
      </c>
      <c r="I13" s="47">
        <f t="shared" ref="I13:J57" si="4">H13/H$58</f>
        <v>0.20738912272177862</v>
      </c>
      <c r="J13" s="48">
        <f t="shared" ref="J13:J58" si="5">SUM(D13,G13)</f>
        <v>1</v>
      </c>
      <c r="L13" s="23" t="s">
        <v>7</v>
      </c>
      <c r="M13" s="30">
        <v>424.09533049329264</v>
      </c>
      <c r="N13" s="34">
        <f t="shared" ref="N13:N57" si="6">M13/M$58</f>
        <v>0.15600858897382069</v>
      </c>
      <c r="O13" s="40">
        <f t="shared" ref="O13:O58" si="7">M13/$BL13</f>
        <v>1.7238770661335962E-2</v>
      </c>
      <c r="P13" s="30">
        <v>6.9299600364319476</v>
      </c>
      <c r="Q13" s="34">
        <f t="shared" ref="Q13:Q57" si="8">P13/P$58</f>
        <v>1.7298691262844796E-2</v>
      </c>
      <c r="R13" s="40">
        <f>P13/$BL13</f>
        <v>2.8169136316902495E-4</v>
      </c>
      <c r="S13" s="30">
        <v>431.0252905297246</v>
      </c>
      <c r="T13" s="34">
        <f t="shared" ref="T13:T57" si="9">S13/S$58</f>
        <v>0.13819270780530415</v>
      </c>
      <c r="U13" s="40">
        <f t="shared" ref="U13:U58" si="10">S13/$BL13</f>
        <v>1.7520462024504989E-2</v>
      </c>
      <c r="V13" s="96">
        <v>3217.2206458012911</v>
      </c>
      <c r="W13" s="78">
        <f t="shared" ref="W13:W57" si="11">V13/V$58</f>
        <v>0.33647467161985711</v>
      </c>
      <c r="X13" s="79">
        <f t="shared" ref="X13:X58" si="12">V13/$BL13</f>
        <v>0.13077467468310355</v>
      </c>
      <c r="Y13" s="96">
        <v>51.383156474115239</v>
      </c>
      <c r="Z13" s="78">
        <f t="shared" ref="Z13:Z57" si="13">Y13/Y$58</f>
        <v>4.5548875818697779E-2</v>
      </c>
      <c r="AA13" s="79">
        <f t="shared" ref="AA13:AA58" si="14">Y13/$BL13</f>
        <v>2.0886399510282325E-3</v>
      </c>
      <c r="AB13" s="96">
        <v>3268.6038022754065</v>
      </c>
      <c r="AC13" s="78">
        <f t="shared" ref="AC13:AC57" si="15">AB13/AB$58</f>
        <v>0.30577298855357621</v>
      </c>
      <c r="AD13" s="79">
        <f t="shared" ref="AD13:AD58" si="16">AB13/$BL13</f>
        <v>0.13286331463413178</v>
      </c>
      <c r="AE13" s="30">
        <v>3053.3247251324797</v>
      </c>
      <c r="AF13" s="34">
        <f t="shared" ref="AF13:AF57" si="17">AE13/AE$58</f>
        <v>0.12143923873463364</v>
      </c>
      <c r="AG13" s="40">
        <f t="shared" ref="AG13:AG58" si="18">AE13/$BL13</f>
        <v>0.12411257777802377</v>
      </c>
      <c r="AH13" s="30">
        <v>212.02410120231224</v>
      </c>
      <c r="AI13" s="34">
        <f t="shared" ref="AI13:AI57" si="19">AH13/AH$58</f>
        <v>0.14251372498104878</v>
      </c>
      <c r="AJ13" s="40">
        <f t="shared" ref="AJ13:AJ58" si="20">AH13/$BL13</f>
        <v>8.6184274914112829E-3</v>
      </c>
      <c r="AK13" s="30">
        <v>3265.3488263347917</v>
      </c>
      <c r="AL13" s="34">
        <f t="shared" ref="AL13:AL57" si="21">AK13/AK$58</f>
        <v>0.12261658762478957</v>
      </c>
      <c r="AM13" s="40">
        <f t="shared" ref="AM13:AM58" si="22">AK13/$BL13</f>
        <v>0.13273100526943504</v>
      </c>
      <c r="AN13" s="96">
        <v>7787.6031451043773</v>
      </c>
      <c r="AO13" s="78">
        <f t="shared" ref="AO13:AO57" si="23">AN13/AN$58</f>
        <v>0.15735921374792272</v>
      </c>
      <c r="AP13" s="79">
        <f t="shared" ref="AP13:AP58" si="24">AN13/$BL13</f>
        <v>0.31655313078736252</v>
      </c>
      <c r="AQ13" s="96">
        <v>427.96152673423387</v>
      </c>
      <c r="AR13" s="78">
        <f t="shared" ref="AR13:AR57" si="25">AQ13/AQ$58</f>
        <v>0.23694927802114155</v>
      </c>
      <c r="AS13" s="79">
        <f t="shared" ref="AS13:AS58" si="26">AQ13/$BL13</f>
        <v>1.739592511585868E-2</v>
      </c>
      <c r="AT13" s="96">
        <v>8215.5646718386106</v>
      </c>
      <c r="AU13" s="78">
        <f t="shared" ref="AU13:AU57" si="27">AT13/AT$58</f>
        <v>0.16016160775048466</v>
      </c>
      <c r="AV13" s="79">
        <f t="shared" ref="AV13:AV58" si="28">AT13/$BL13</f>
        <v>0.33394905590322121</v>
      </c>
      <c r="AW13" s="30">
        <v>9080.2046774445243</v>
      </c>
      <c r="AX13" s="34">
        <f t="shared" ref="AX13:AX57" si="29">AW13/AW$58</f>
        <v>0.37596383354473334</v>
      </c>
      <c r="AY13" s="40">
        <f t="shared" ref="AY13:AY58" si="30">AW13/$BL13</f>
        <v>0.36909523575839487</v>
      </c>
      <c r="AZ13" s="30">
        <v>340.50410992936384</v>
      </c>
      <c r="BA13" s="34">
        <f t="shared" ref="BA13:BA57" si="31">AZ13/AZ$58</f>
        <v>0.1244014107279052</v>
      </c>
      <c r="BB13" s="40">
        <f t="shared" ref="BB13:BB58" si="32">AZ13/$BL13</f>
        <v>1.3840926410312053E-2</v>
      </c>
      <c r="BC13" s="30">
        <v>9420.7087873738874</v>
      </c>
      <c r="BD13" s="34">
        <f t="shared" ref="BD13:BD57" si="33">BC13/BC$58</f>
        <v>0.35035622177766923</v>
      </c>
      <c r="BE13" s="40">
        <f t="shared" ref="BE13:BE58" si="34">BC13/$BL13</f>
        <v>0.38293616216870691</v>
      </c>
      <c r="BF13" s="97">
        <v>23562.448523975967</v>
      </c>
      <c r="BG13" s="64">
        <f t="shared" ref="BG13:BG57" si="35">BF13/BF$58</f>
        <v>0.21215213666154425</v>
      </c>
      <c r="BH13" s="63">
        <f t="shared" ref="BH13:BH14" si="36">SUM(O13,X13,AG13,AP13,AY13)</f>
        <v>0.9577743896682207</v>
      </c>
      <c r="BI13" s="97">
        <v>1038.8028543764572</v>
      </c>
      <c r="BJ13" s="64">
        <f t="shared" ref="BJ13:BJ57" si="37">BI13/BI$58</f>
        <v>0.1374130349082596</v>
      </c>
      <c r="BK13" s="63">
        <f t="shared" ref="BK13:BK17" si="38">SUM(R13,AA13,AJ13,AS13,BB13)</f>
        <v>4.2225610331779274E-2</v>
      </c>
      <c r="BL13" s="97">
        <v>24601.251378352423</v>
      </c>
      <c r="BM13" s="64">
        <f t="shared" ref="BM13:BM57" si="39">BL13/BL$58</f>
        <v>0.20738912272177862</v>
      </c>
      <c r="BN13" s="65">
        <f t="shared" ref="BN13:BN58" si="40">SUM(O13,R13,X13,AA13,AG13,AJ13,AP13,AS13,AY13,BB13)</f>
        <v>0.99999999999999989</v>
      </c>
      <c r="BO13" s="10"/>
      <c r="BP13" s="10"/>
      <c r="BQ13" s="10"/>
      <c r="BR13" s="10"/>
      <c r="BS13" s="10"/>
      <c r="BT13" s="10"/>
      <c r="BU13" s="10"/>
    </row>
    <row r="14" spans="1:73" s="7" customFormat="1" ht="15.75" customHeight="1">
      <c r="A14" s="23" t="s">
        <v>9</v>
      </c>
      <c r="B14" s="30">
        <v>15536.015952245649</v>
      </c>
      <c r="C14" s="34">
        <f t="shared" si="0"/>
        <v>0.13988355141117476</v>
      </c>
      <c r="D14" s="15">
        <f t="shared" si="1"/>
        <v>0.98134947090622793</v>
      </c>
      <c r="E14" s="30">
        <v>295.26170452926431</v>
      </c>
      <c r="F14" s="34">
        <f t="shared" si="2"/>
        <v>3.905727322621376E-2</v>
      </c>
      <c r="G14" s="15">
        <f t="shared" si="3"/>
        <v>1.8650529093772072E-2</v>
      </c>
      <c r="H14" s="46">
        <v>15831.277656774913</v>
      </c>
      <c r="I14" s="47">
        <f t="shared" si="4"/>
        <v>0.13345803976835452</v>
      </c>
      <c r="J14" s="48">
        <f t="shared" si="5"/>
        <v>1</v>
      </c>
      <c r="L14" s="23" t="s">
        <v>9</v>
      </c>
      <c r="M14" s="30">
        <v>698.23741819564543</v>
      </c>
      <c r="N14" s="34">
        <f t="shared" si="6"/>
        <v>0.25685506665381458</v>
      </c>
      <c r="O14" s="40">
        <f t="shared" si="7"/>
        <v>4.4104931600188212E-2</v>
      </c>
      <c r="P14" s="30">
        <v>8.0642289407038721</v>
      </c>
      <c r="Q14" s="34">
        <f t="shared" si="8"/>
        <v>2.0130073764459886E-2</v>
      </c>
      <c r="R14" s="40">
        <f t="shared" ref="R14:R58" si="41">P14/$BL14</f>
        <v>5.0938585725914714E-4</v>
      </c>
      <c r="S14" s="30">
        <v>706.30164713634929</v>
      </c>
      <c r="T14" s="34">
        <f t="shared" si="9"/>
        <v>0.22645013944579065</v>
      </c>
      <c r="U14" s="40">
        <f>S14/$BL14</f>
        <v>4.4614317457447358E-2</v>
      </c>
      <c r="V14" s="96">
        <v>1282.0626822332806</v>
      </c>
      <c r="W14" s="78">
        <f t="shared" si="11"/>
        <v>0.13408518329742194</v>
      </c>
      <c r="X14" s="79">
        <f>V14/$BL14</f>
        <v>8.0982894118127507E-2</v>
      </c>
      <c r="Y14" s="96">
        <v>5.2298899305363182</v>
      </c>
      <c r="Z14" s="78">
        <f t="shared" si="13"/>
        <v>4.6360640983871852E-3</v>
      </c>
      <c r="AA14" s="79">
        <f>Y14/$BL14</f>
        <v>3.3035172801092362E-4</v>
      </c>
      <c r="AB14" s="96">
        <v>1287.2925721638169</v>
      </c>
      <c r="AC14" s="78">
        <f t="shared" si="15"/>
        <v>0.12042429145414817</v>
      </c>
      <c r="AD14" s="79">
        <f>AB14/$BL14</f>
        <v>8.1313245846138429E-2</v>
      </c>
      <c r="AE14" s="30">
        <v>2284.2311987804196</v>
      </c>
      <c r="AF14" s="34">
        <f t="shared" si="17"/>
        <v>9.0850244518868847E-2</v>
      </c>
      <c r="AG14" s="40">
        <f>AE14/$BL14</f>
        <v>0.14428596657218595</v>
      </c>
      <c r="AH14" s="30">
        <v>22.005600490511451</v>
      </c>
      <c r="AI14" s="34">
        <f t="shared" si="19"/>
        <v>1.4791243441495038E-2</v>
      </c>
      <c r="AJ14" s="40">
        <f>AH14/$BL14</f>
        <v>1.3900078671852658E-3</v>
      </c>
      <c r="AK14" s="30">
        <v>2306.236799270931</v>
      </c>
      <c r="AL14" s="34">
        <f t="shared" si="21"/>
        <v>8.6601126440365481E-2</v>
      </c>
      <c r="AM14" s="40">
        <f>AK14/$BL14</f>
        <v>0.14567597443937122</v>
      </c>
      <c r="AN14" s="96">
        <v>9285.5426230008688</v>
      </c>
      <c r="AO14" s="78">
        <f t="shared" si="23"/>
        <v>0.18762713753548066</v>
      </c>
      <c r="AP14" s="79">
        <f>AN14/$BL14</f>
        <v>0.58653147423178253</v>
      </c>
      <c r="AQ14" s="96">
        <v>137.51018182358857</v>
      </c>
      <c r="AR14" s="78">
        <f t="shared" si="25"/>
        <v>7.6135204377587362E-2</v>
      </c>
      <c r="AS14" s="79">
        <f>AQ14/$BL14</f>
        <v>8.6859813089527737E-3</v>
      </c>
      <c r="AT14" s="96">
        <v>9423.0528048244578</v>
      </c>
      <c r="AU14" s="78">
        <f t="shared" si="27"/>
        <v>0.18370146757065739</v>
      </c>
      <c r="AV14" s="79">
        <f>AT14/$BL14</f>
        <v>0.59521745554073524</v>
      </c>
      <c r="AW14" s="30">
        <v>1985.9420300354334</v>
      </c>
      <c r="AX14" s="34">
        <f t="shared" si="29"/>
        <v>8.2227483336847179E-2</v>
      </c>
      <c r="AY14" s="40">
        <f>AW14/$BL14</f>
        <v>0.12544420438394369</v>
      </c>
      <c r="AZ14" s="30">
        <v>122.45180334392413</v>
      </c>
      <c r="BA14" s="34">
        <f t="shared" si="31"/>
        <v>4.473713132367254E-2</v>
      </c>
      <c r="BB14" s="40">
        <f>AZ14/$BL14</f>
        <v>7.7348023323639652E-3</v>
      </c>
      <c r="BC14" s="30">
        <v>2108.3938333793576</v>
      </c>
      <c r="BD14" s="34">
        <f t="shared" si="33"/>
        <v>7.8411180533693683E-2</v>
      </c>
      <c r="BE14" s="40">
        <f>BC14/$BL14</f>
        <v>0.13317900671630767</v>
      </c>
      <c r="BF14" s="97">
        <v>15536.015952245649</v>
      </c>
      <c r="BG14" s="64">
        <f t="shared" si="35"/>
        <v>0.13988355141117476</v>
      </c>
      <c r="BH14" s="63">
        <f>SUM(O14,X14,AG14,AP14,AY14)</f>
        <v>0.98134947090622782</v>
      </c>
      <c r="BI14" s="97">
        <v>295.26170452926431</v>
      </c>
      <c r="BJ14" s="64">
        <f t="shared" si="37"/>
        <v>3.905727322621376E-2</v>
      </c>
      <c r="BK14" s="63">
        <f t="shared" si="38"/>
        <v>1.8650529093772076E-2</v>
      </c>
      <c r="BL14" s="97">
        <v>15831.277656774913</v>
      </c>
      <c r="BM14" s="64">
        <f t="shared" si="39"/>
        <v>0.13345803976835452</v>
      </c>
      <c r="BN14" s="65">
        <f t="shared" si="40"/>
        <v>1</v>
      </c>
      <c r="BO14" s="10"/>
      <c r="BP14" s="10"/>
      <c r="BQ14" s="10"/>
      <c r="BR14" s="10"/>
      <c r="BS14" s="10"/>
      <c r="BT14" s="10"/>
      <c r="BU14" s="10"/>
    </row>
    <row r="15" spans="1:73" s="7" customFormat="1" ht="15.75" customHeight="1">
      <c r="A15" s="23" t="s">
        <v>42</v>
      </c>
      <c r="B15" s="30">
        <v>6148.3405245081776</v>
      </c>
      <c r="C15" s="34">
        <f t="shared" si="0"/>
        <v>5.5358575229136064E-2</v>
      </c>
      <c r="D15" s="15">
        <f t="shared" si="1"/>
        <v>1</v>
      </c>
      <c r="E15" s="30"/>
      <c r="F15" s="34">
        <f t="shared" si="2"/>
        <v>0</v>
      </c>
      <c r="G15" s="15">
        <f t="shared" si="3"/>
        <v>0</v>
      </c>
      <c r="H15" s="46">
        <v>6148.3405245081776</v>
      </c>
      <c r="I15" s="47">
        <f t="shared" si="4"/>
        <v>5.1830653976184284E-2</v>
      </c>
      <c r="J15" s="48">
        <f t="shared" si="5"/>
        <v>1</v>
      </c>
      <c r="L15" s="23" t="s">
        <v>42</v>
      </c>
      <c r="M15" s="30">
        <v>37.960970787353389</v>
      </c>
      <c r="N15" s="34">
        <f t="shared" si="6"/>
        <v>1.3964401545574417E-2</v>
      </c>
      <c r="O15" s="40">
        <f t="shared" si="7"/>
        <v>6.1741815756683367E-3</v>
      </c>
      <c r="P15" s="30"/>
      <c r="Q15" s="34">
        <f t="shared" si="8"/>
        <v>0</v>
      </c>
      <c r="R15" s="40">
        <f t="shared" si="41"/>
        <v>0</v>
      </c>
      <c r="S15" s="30">
        <v>37.960970787353389</v>
      </c>
      <c r="T15" s="34">
        <f t="shared" si="9"/>
        <v>1.2170815632593701E-2</v>
      </c>
      <c r="U15" s="40">
        <f t="shared" si="10"/>
        <v>6.1741815756683367E-3</v>
      </c>
      <c r="V15" s="96">
        <v>183.8613687350433</v>
      </c>
      <c r="W15" s="78">
        <f t="shared" si="11"/>
        <v>1.9229235566867047E-2</v>
      </c>
      <c r="X15" s="79">
        <f t="shared" si="12"/>
        <v>2.9904226677449824E-2</v>
      </c>
      <c r="Y15" s="96"/>
      <c r="Z15" s="78">
        <f t="shared" si="13"/>
        <v>0</v>
      </c>
      <c r="AA15" s="79">
        <f t="shared" si="14"/>
        <v>0</v>
      </c>
      <c r="AB15" s="96">
        <v>183.8613687350433</v>
      </c>
      <c r="AC15" s="78">
        <f t="shared" si="15"/>
        <v>1.7199955576912795E-2</v>
      </c>
      <c r="AD15" s="79">
        <f t="shared" si="16"/>
        <v>2.9904226677449824E-2</v>
      </c>
      <c r="AE15" s="30">
        <v>643.11593398340415</v>
      </c>
      <c r="AF15" s="34">
        <f t="shared" si="17"/>
        <v>2.5578514069665118E-2</v>
      </c>
      <c r="AG15" s="40">
        <f t="shared" si="18"/>
        <v>0.10459992113641896</v>
      </c>
      <c r="AH15" s="30"/>
      <c r="AI15" s="34">
        <f t="shared" si="19"/>
        <v>0</v>
      </c>
      <c r="AJ15" s="40">
        <f t="shared" si="20"/>
        <v>0</v>
      </c>
      <c r="AK15" s="30">
        <v>643.11593398340415</v>
      </c>
      <c r="AL15" s="34">
        <f t="shared" si="21"/>
        <v>2.4149542810312109E-2</v>
      </c>
      <c r="AM15" s="40">
        <f t="shared" si="22"/>
        <v>0.10459992113641896</v>
      </c>
      <c r="AN15" s="96">
        <v>3478.6367923436037</v>
      </c>
      <c r="AO15" s="78">
        <f t="shared" si="23"/>
        <v>7.0290632478094597E-2</v>
      </c>
      <c r="AP15" s="79">
        <f t="shared" si="24"/>
        <v>0.56578466636277747</v>
      </c>
      <c r="AQ15" s="96"/>
      <c r="AR15" s="78">
        <f t="shared" si="25"/>
        <v>0</v>
      </c>
      <c r="AS15" s="79">
        <f t="shared" si="26"/>
        <v>0</v>
      </c>
      <c r="AT15" s="96">
        <v>3478.6367923436037</v>
      </c>
      <c r="AU15" s="78">
        <f t="shared" si="27"/>
        <v>6.7815674721851321E-2</v>
      </c>
      <c r="AV15" s="79">
        <f t="shared" si="28"/>
        <v>0.56578466636277747</v>
      </c>
      <c r="AW15" s="30">
        <v>1804.7654586587737</v>
      </c>
      <c r="AX15" s="34">
        <f t="shared" si="29"/>
        <v>7.4725908125391691E-2</v>
      </c>
      <c r="AY15" s="40">
        <f t="shared" si="30"/>
        <v>0.29353700424768547</v>
      </c>
      <c r="AZ15" s="30"/>
      <c r="BA15" s="34">
        <f t="shared" si="31"/>
        <v>0</v>
      </c>
      <c r="BB15" s="40">
        <f t="shared" si="32"/>
        <v>0</v>
      </c>
      <c r="BC15" s="30">
        <v>1804.7654586587737</v>
      </c>
      <c r="BD15" s="34">
        <f t="shared" si="33"/>
        <v>6.7119239280380411E-2</v>
      </c>
      <c r="BE15" s="40">
        <f t="shared" si="34"/>
        <v>0.29353700424768547</v>
      </c>
      <c r="BF15" s="97">
        <v>6148.3405245081776</v>
      </c>
      <c r="BG15" s="64">
        <f t="shared" si="35"/>
        <v>5.5358575229136064E-2</v>
      </c>
      <c r="BH15" s="63">
        <f t="shared" ref="BH15:BH58" si="42">SUM(O15,X15,AG15,AP15,AY15)</f>
        <v>1</v>
      </c>
      <c r="BI15" s="97"/>
      <c r="BJ15" s="64">
        <f t="shared" si="37"/>
        <v>0</v>
      </c>
      <c r="BK15" s="63">
        <f>SUM(R15,AA15,AJ15,AS15,BB15)</f>
        <v>0</v>
      </c>
      <c r="BL15" s="97">
        <v>6148.3405245081776</v>
      </c>
      <c r="BM15" s="64">
        <f t="shared" si="39"/>
        <v>5.1830653976184284E-2</v>
      </c>
      <c r="BN15" s="65">
        <f t="shared" si="40"/>
        <v>1</v>
      </c>
      <c r="BO15" s="10"/>
      <c r="BP15" s="10"/>
      <c r="BQ15" s="10"/>
      <c r="BR15" s="10"/>
      <c r="BS15" s="10"/>
      <c r="BT15" s="10"/>
      <c r="BU15" s="10"/>
    </row>
    <row r="16" spans="1:73" s="7" customFormat="1" ht="15.75" customHeight="1">
      <c r="A16" s="23" t="s">
        <v>11</v>
      </c>
      <c r="B16" s="30">
        <v>3600.3314668511107</v>
      </c>
      <c r="C16" s="34">
        <f t="shared" si="0"/>
        <v>3.2416750432580556E-2</v>
      </c>
      <c r="D16" s="15">
        <f t="shared" si="1"/>
        <v>0.93923241122444867</v>
      </c>
      <c r="E16" s="30">
        <v>232.93857773505147</v>
      </c>
      <c r="F16" s="34">
        <f t="shared" si="2"/>
        <v>3.0813158414933598E-2</v>
      </c>
      <c r="G16" s="15">
        <f t="shared" si="3"/>
        <v>6.0767588775551398E-2</v>
      </c>
      <c r="H16" s="46">
        <v>3833.2700445861619</v>
      </c>
      <c r="I16" s="47">
        <f t="shared" si="4"/>
        <v>3.2314555852306324E-2</v>
      </c>
      <c r="J16" s="48">
        <f t="shared" si="5"/>
        <v>1</v>
      </c>
      <c r="L16" s="23" t="s">
        <v>11</v>
      </c>
      <c r="M16" s="30">
        <v>237.97278676383817</v>
      </c>
      <c r="N16" s="34">
        <f t="shared" si="6"/>
        <v>8.7541163525688651E-2</v>
      </c>
      <c r="O16" s="40">
        <f t="shared" si="7"/>
        <v>6.2080882378723619E-2</v>
      </c>
      <c r="P16" s="30">
        <v>1.2512135784576168</v>
      </c>
      <c r="Q16" s="34">
        <f t="shared" si="8"/>
        <v>3.1233019070571223E-3</v>
      </c>
      <c r="R16" s="40">
        <f t="shared" si="41"/>
        <v>3.2640893125302818E-4</v>
      </c>
      <c r="S16" s="30">
        <v>239.2240003422958</v>
      </c>
      <c r="T16" s="34">
        <f t="shared" si="9"/>
        <v>7.6698544390956178E-2</v>
      </c>
      <c r="U16" s="40">
        <f t="shared" si="10"/>
        <v>6.2407291309976652E-2</v>
      </c>
      <c r="V16" s="96">
        <v>703.91434545448567</v>
      </c>
      <c r="W16" s="78">
        <f t="shared" si="11"/>
        <v>7.3619242915281713E-2</v>
      </c>
      <c r="X16" s="79">
        <f t="shared" si="12"/>
        <v>0.18363286104735674</v>
      </c>
      <c r="Y16" s="96">
        <v>52.231305813809875</v>
      </c>
      <c r="Z16" s="78">
        <f t="shared" si="13"/>
        <v>4.6300722369209388E-2</v>
      </c>
      <c r="AA16" s="79">
        <f t="shared" si="14"/>
        <v>1.362578300153355E-2</v>
      </c>
      <c r="AB16" s="96">
        <v>756.14565126829552</v>
      </c>
      <c r="AC16" s="78">
        <f t="shared" si="15"/>
        <v>7.0736292789338101E-2</v>
      </c>
      <c r="AD16" s="79">
        <f t="shared" si="16"/>
        <v>0.19725864404889029</v>
      </c>
      <c r="AE16" s="30">
        <v>708.8055336241606</v>
      </c>
      <c r="AF16" s="34">
        <f t="shared" si="17"/>
        <v>2.8191172627562263E-2</v>
      </c>
      <c r="AG16" s="40">
        <f t="shared" si="18"/>
        <v>0.18490884424519663</v>
      </c>
      <c r="AH16" s="30">
        <v>25.398702238877057</v>
      </c>
      <c r="AI16" s="34">
        <f t="shared" si="19"/>
        <v>1.7071944393213152E-2</v>
      </c>
      <c r="AJ16" s="40">
        <f t="shared" si="20"/>
        <v>6.6258578037694943E-3</v>
      </c>
      <c r="AK16" s="30">
        <v>734.20423586303764</v>
      </c>
      <c r="AL16" s="34">
        <f t="shared" si="21"/>
        <v>2.756998495693385E-2</v>
      </c>
      <c r="AM16" s="40">
        <f t="shared" si="22"/>
        <v>0.19153470204896614</v>
      </c>
      <c r="AN16" s="96">
        <v>473.74499343697516</v>
      </c>
      <c r="AO16" s="78">
        <f t="shared" si="23"/>
        <v>9.5726680334399673E-3</v>
      </c>
      <c r="AP16" s="79">
        <f t="shared" si="24"/>
        <v>0.12358769090793875</v>
      </c>
      <c r="AQ16" s="96">
        <v>20.119873441845854</v>
      </c>
      <c r="AR16" s="78">
        <f t="shared" si="25"/>
        <v>1.1139761843317955E-2</v>
      </c>
      <c r="AS16" s="79">
        <f t="shared" si="26"/>
        <v>5.2487492944207608E-3</v>
      </c>
      <c r="AT16" s="96">
        <v>493.86486687882103</v>
      </c>
      <c r="AU16" s="78">
        <f t="shared" si="27"/>
        <v>9.6278459546334742E-3</v>
      </c>
      <c r="AV16" s="79">
        <f t="shared" si="28"/>
        <v>0.12883644020235951</v>
      </c>
      <c r="AW16" s="30">
        <v>1475.893807571651</v>
      </c>
      <c r="AX16" s="34">
        <f t="shared" si="29"/>
        <v>6.1109051338668015E-2</v>
      </c>
      <c r="AY16" s="40">
        <f t="shared" si="30"/>
        <v>0.38502213264523288</v>
      </c>
      <c r="AZ16" s="30">
        <v>133.93748266206109</v>
      </c>
      <c r="BA16" s="34">
        <f t="shared" si="31"/>
        <v>4.893336469847958E-2</v>
      </c>
      <c r="BB16" s="40">
        <f t="shared" si="32"/>
        <v>3.4940789744574575E-2</v>
      </c>
      <c r="BC16" s="30">
        <v>1609.831290233712</v>
      </c>
      <c r="BD16" s="34">
        <f t="shared" si="33"/>
        <v>5.9869636274255143E-2</v>
      </c>
      <c r="BE16" s="40">
        <f t="shared" si="34"/>
        <v>0.41996292238980742</v>
      </c>
      <c r="BF16" s="97">
        <v>3600.3314668511107</v>
      </c>
      <c r="BG16" s="64">
        <f t="shared" si="35"/>
        <v>3.2416750432580556E-2</v>
      </c>
      <c r="BH16" s="63">
        <f t="shared" si="42"/>
        <v>0.93923241122444867</v>
      </c>
      <c r="BI16" s="97">
        <v>232.93857773505147</v>
      </c>
      <c r="BJ16" s="64">
        <f t="shared" si="37"/>
        <v>3.0813158414933598E-2</v>
      </c>
      <c r="BK16" s="63">
        <f t="shared" si="38"/>
        <v>6.0767588775551412E-2</v>
      </c>
      <c r="BL16" s="97">
        <v>3833.2700445861619</v>
      </c>
      <c r="BM16" s="64">
        <f t="shared" si="39"/>
        <v>3.2314555852306324E-2</v>
      </c>
      <c r="BN16" s="65">
        <f t="shared" si="40"/>
        <v>1</v>
      </c>
      <c r="BO16" s="10"/>
      <c r="BP16" s="10"/>
      <c r="BQ16" s="10"/>
      <c r="BR16" s="10"/>
      <c r="BS16" s="10"/>
      <c r="BT16" s="10"/>
      <c r="BU16" s="10"/>
    </row>
    <row r="17" spans="1:73" s="7" customFormat="1" ht="15.75" customHeight="1">
      <c r="A17" s="23" t="s">
        <v>17</v>
      </c>
      <c r="B17" s="30">
        <v>3133.9689548664683</v>
      </c>
      <c r="C17" s="34">
        <f t="shared" si="0"/>
        <v>2.8217704511028268E-2</v>
      </c>
      <c r="D17" s="15">
        <f t="shared" si="1"/>
        <v>0.80642078869821887</v>
      </c>
      <c r="E17" s="30">
        <v>752.30109023683519</v>
      </c>
      <c r="F17" s="34">
        <f t="shared" si="2"/>
        <v>9.9514528227098067E-2</v>
      </c>
      <c r="G17" s="15">
        <f t="shared" si="3"/>
        <v>0.19357921130178124</v>
      </c>
      <c r="H17" s="46">
        <v>3886.2700451033029</v>
      </c>
      <c r="I17" s="47">
        <f t="shared" si="4"/>
        <v>3.276134709241274E-2</v>
      </c>
      <c r="J17" s="48">
        <f t="shared" si="5"/>
        <v>1</v>
      </c>
      <c r="L17" s="23" t="s">
        <v>17</v>
      </c>
      <c r="M17" s="30">
        <v>72.305795126058754</v>
      </c>
      <c r="N17" s="34">
        <f t="shared" si="6"/>
        <v>2.6598559949070209E-2</v>
      </c>
      <c r="O17" s="40">
        <f t="shared" si="7"/>
        <v>1.8605447971162991E-2</v>
      </c>
      <c r="P17" s="30">
        <v>7.8722555740055169</v>
      </c>
      <c r="Q17" s="34">
        <f t="shared" si="8"/>
        <v>1.9650866383213055E-2</v>
      </c>
      <c r="R17" s="40">
        <f t="shared" si="41"/>
        <v>2.0256584032096671E-3</v>
      </c>
      <c r="S17" s="30">
        <v>80.178050700064276</v>
      </c>
      <c r="T17" s="34">
        <f t="shared" si="9"/>
        <v>2.5706199093736795E-2</v>
      </c>
      <c r="U17" s="40">
        <f t="shared" si="10"/>
        <v>2.0631106374372661E-2</v>
      </c>
      <c r="V17" s="96">
        <v>598.84292496731427</v>
      </c>
      <c r="W17" s="78">
        <f t="shared" si="11"/>
        <v>6.2630294503803516E-2</v>
      </c>
      <c r="X17" s="79">
        <f t="shared" si="12"/>
        <v>0.15409194883969937</v>
      </c>
      <c r="Y17" s="96">
        <v>91.253288667205098</v>
      </c>
      <c r="Z17" s="78">
        <f t="shared" si="13"/>
        <v>8.0891969251522644E-2</v>
      </c>
      <c r="AA17" s="79">
        <f t="shared" si="14"/>
        <v>2.3480943837699639E-2</v>
      </c>
      <c r="AB17" s="96">
        <v>690.09621363451936</v>
      </c>
      <c r="AC17" s="78">
        <f t="shared" si="15"/>
        <v>6.4557466856533574E-2</v>
      </c>
      <c r="AD17" s="79">
        <f t="shared" si="16"/>
        <v>0.17757289267739901</v>
      </c>
      <c r="AE17" s="30">
        <v>852.80825647965719</v>
      </c>
      <c r="AF17" s="34">
        <f t="shared" si="17"/>
        <v>3.3918562477499421E-2</v>
      </c>
      <c r="AG17" s="40">
        <f t="shared" si="18"/>
        <v>0.21944132718059439</v>
      </c>
      <c r="AH17" s="30">
        <v>169.79284652319257</v>
      </c>
      <c r="AI17" s="34">
        <f t="shared" si="19"/>
        <v>0.11412764348929497</v>
      </c>
      <c r="AJ17" s="40">
        <f t="shared" si="20"/>
        <v>4.3690439560969629E-2</v>
      </c>
      <c r="AK17" s="30">
        <v>1022.6011030028498</v>
      </c>
      <c r="AL17" s="34">
        <f t="shared" si="21"/>
        <v>3.8399529244873248E-2</v>
      </c>
      <c r="AM17" s="40">
        <f t="shared" si="22"/>
        <v>0.26313176674156402</v>
      </c>
      <c r="AN17" s="96">
        <v>813.51214063270015</v>
      </c>
      <c r="AO17" s="78">
        <f t="shared" si="23"/>
        <v>1.6438129735055401E-2</v>
      </c>
      <c r="AP17" s="79">
        <f t="shared" si="24"/>
        <v>0.20932980240467972</v>
      </c>
      <c r="AQ17" s="96">
        <v>260.93401351711708</v>
      </c>
      <c r="AR17" s="78">
        <f t="shared" si="25"/>
        <v>0.14447122521935304</v>
      </c>
      <c r="AS17" s="79">
        <f t="shared" si="26"/>
        <v>6.7142532682692421E-2</v>
      </c>
      <c r="AT17" s="96">
        <v>1074.4461541498172</v>
      </c>
      <c r="AU17" s="78">
        <f t="shared" si="27"/>
        <v>2.0946219811260745E-2</v>
      </c>
      <c r="AV17" s="79">
        <f t="shared" si="28"/>
        <v>0.27647233508737212</v>
      </c>
      <c r="AW17" s="30">
        <v>796.49983766073751</v>
      </c>
      <c r="AX17" s="34">
        <f t="shared" si="29"/>
        <v>3.2978896734403282E-2</v>
      </c>
      <c r="AY17" s="40">
        <f t="shared" si="30"/>
        <v>0.20495226230208236</v>
      </c>
      <c r="AZ17" s="30">
        <v>222.44868595531497</v>
      </c>
      <c r="BA17" s="34">
        <f t="shared" si="31"/>
        <v>8.127047380764528E-2</v>
      </c>
      <c r="BB17" s="40">
        <f t="shared" si="32"/>
        <v>5.7239636817209893E-2</v>
      </c>
      <c r="BC17" s="30">
        <v>1018.9485236160525</v>
      </c>
      <c r="BD17" s="34">
        <f t="shared" si="33"/>
        <v>3.7894702296553007E-2</v>
      </c>
      <c r="BE17" s="40">
        <f t="shared" si="34"/>
        <v>0.26219189911929225</v>
      </c>
      <c r="BF17" s="97">
        <v>3133.9689548664683</v>
      </c>
      <c r="BG17" s="64">
        <f t="shared" si="35"/>
        <v>2.8217704511028268E-2</v>
      </c>
      <c r="BH17" s="63">
        <f t="shared" si="42"/>
        <v>0.80642078869821887</v>
      </c>
      <c r="BI17" s="97">
        <v>752.30109023683519</v>
      </c>
      <c r="BJ17" s="64">
        <f t="shared" si="37"/>
        <v>9.9514528227098067E-2</v>
      </c>
      <c r="BK17" s="63">
        <f>SUM(R17,AA17,AJ17,AS17,BB17)</f>
        <v>0.19357921130178124</v>
      </c>
      <c r="BL17" s="97">
        <v>3886.2700451033029</v>
      </c>
      <c r="BM17" s="64">
        <f t="shared" si="39"/>
        <v>3.276134709241274E-2</v>
      </c>
      <c r="BN17" s="65">
        <f t="shared" si="40"/>
        <v>1</v>
      </c>
      <c r="BO17" s="10"/>
      <c r="BP17" s="10"/>
      <c r="BQ17" s="10"/>
      <c r="BR17" s="10"/>
      <c r="BS17" s="10"/>
      <c r="BT17" s="10"/>
      <c r="BU17" s="10"/>
    </row>
    <row r="18" spans="1:73" s="7" customFormat="1" ht="15.75" customHeight="1">
      <c r="A18" s="23" t="s">
        <v>44</v>
      </c>
      <c r="B18" s="30">
        <v>2686.2057780635832</v>
      </c>
      <c r="C18" s="34">
        <f t="shared" si="0"/>
        <v>2.4186123727714014E-2</v>
      </c>
      <c r="D18" s="15">
        <f t="shared" si="1"/>
        <v>1</v>
      </c>
      <c r="E18" s="30"/>
      <c r="F18" s="34">
        <f t="shared" si="2"/>
        <v>0</v>
      </c>
      <c r="G18" s="15">
        <f t="shared" si="3"/>
        <v>0</v>
      </c>
      <c r="H18" s="46">
        <v>2686.2057780635832</v>
      </c>
      <c r="I18" s="47">
        <f t="shared" si="4"/>
        <v>2.2644777340594301E-2</v>
      </c>
      <c r="J18" s="48">
        <f t="shared" si="5"/>
        <v>1</v>
      </c>
      <c r="L18" s="23" t="s">
        <v>44</v>
      </c>
      <c r="M18" s="30">
        <v>312.63723709394509</v>
      </c>
      <c r="N18" s="34">
        <f t="shared" si="6"/>
        <v>0.11500738327622685</v>
      </c>
      <c r="O18" s="40">
        <f t="shared" si="7"/>
        <v>0.11638618293767398</v>
      </c>
      <c r="P18" s="30"/>
      <c r="Q18" s="34">
        <f t="shared" si="8"/>
        <v>0</v>
      </c>
      <c r="R18" s="40">
        <f t="shared" si="41"/>
        <v>0</v>
      </c>
      <c r="S18" s="30">
        <v>312.63723709394509</v>
      </c>
      <c r="T18" s="34">
        <f t="shared" si="9"/>
        <v>0.10023584996992579</v>
      </c>
      <c r="U18" s="40">
        <f t="shared" si="10"/>
        <v>0.11638618293767398</v>
      </c>
      <c r="V18" s="96">
        <v>81.780502072921038</v>
      </c>
      <c r="W18" s="78">
        <f t="shared" si="11"/>
        <v>8.5530557612841819E-3</v>
      </c>
      <c r="X18" s="79">
        <f t="shared" si="12"/>
        <v>3.0444615502195255E-2</v>
      </c>
      <c r="Y18" s="96"/>
      <c r="Z18" s="78">
        <f t="shared" si="13"/>
        <v>0</v>
      </c>
      <c r="AA18" s="79">
        <f t="shared" si="14"/>
        <v>0</v>
      </c>
      <c r="AB18" s="96">
        <v>81.780502072921038</v>
      </c>
      <c r="AC18" s="78">
        <f t="shared" si="15"/>
        <v>7.6504434421942264E-3</v>
      </c>
      <c r="AD18" s="79">
        <f t="shared" si="16"/>
        <v>3.0444615502195255E-2</v>
      </c>
      <c r="AE18" s="30">
        <v>776.69908105533852</v>
      </c>
      <c r="AF18" s="34">
        <f t="shared" si="17"/>
        <v>3.0891488334951773E-2</v>
      </c>
      <c r="AG18" s="40">
        <f t="shared" si="18"/>
        <v>0.28914355236598477</v>
      </c>
      <c r="AH18" s="30"/>
      <c r="AI18" s="34">
        <f t="shared" si="19"/>
        <v>0</v>
      </c>
      <c r="AJ18" s="40">
        <f t="shared" si="20"/>
        <v>0</v>
      </c>
      <c r="AK18" s="30">
        <v>776.69908105533852</v>
      </c>
      <c r="AL18" s="34">
        <f t="shared" si="21"/>
        <v>2.9165702041461163E-2</v>
      </c>
      <c r="AM18" s="40">
        <f t="shared" si="22"/>
        <v>0.28914355236598477</v>
      </c>
      <c r="AN18" s="96">
        <v>872.00062835815538</v>
      </c>
      <c r="AO18" s="78">
        <f t="shared" si="23"/>
        <v>1.7619969932904787E-2</v>
      </c>
      <c r="AP18" s="79">
        <f t="shared" si="24"/>
        <v>0.32462167845784257</v>
      </c>
      <c r="AQ18" s="96"/>
      <c r="AR18" s="78">
        <f t="shared" si="25"/>
        <v>0</v>
      </c>
      <c r="AS18" s="79">
        <f t="shared" si="26"/>
        <v>0</v>
      </c>
      <c r="AT18" s="96">
        <v>872.00062835815538</v>
      </c>
      <c r="AU18" s="78">
        <f t="shared" si="27"/>
        <v>1.6999564628345801E-2</v>
      </c>
      <c r="AV18" s="79">
        <f t="shared" si="28"/>
        <v>0.32462167845784257</v>
      </c>
      <c r="AW18" s="30">
        <v>643.08832948322333</v>
      </c>
      <c r="AX18" s="34">
        <f t="shared" si="29"/>
        <v>2.6626927723443748E-2</v>
      </c>
      <c r="AY18" s="40">
        <f t="shared" si="30"/>
        <v>0.23940397073630346</v>
      </c>
      <c r="AZ18" s="30"/>
      <c r="BA18" s="34">
        <f t="shared" si="31"/>
        <v>0</v>
      </c>
      <c r="BB18" s="40">
        <f t="shared" si="32"/>
        <v>0</v>
      </c>
      <c r="BC18" s="30">
        <v>643.08832948322333</v>
      </c>
      <c r="BD18" s="34">
        <f t="shared" si="33"/>
        <v>2.3916459204112853E-2</v>
      </c>
      <c r="BE18" s="40">
        <f t="shared" si="34"/>
        <v>0.23940397073630346</v>
      </c>
      <c r="BF18" s="97">
        <v>2686.2057780635832</v>
      </c>
      <c r="BG18" s="64">
        <f t="shared" si="35"/>
        <v>2.4186123727714014E-2</v>
      </c>
      <c r="BH18" s="63">
        <f t="shared" si="42"/>
        <v>1</v>
      </c>
      <c r="BI18" s="97"/>
      <c r="BJ18" s="64">
        <f t="shared" si="37"/>
        <v>0</v>
      </c>
      <c r="BK18" s="63">
        <f t="shared" ref="BK18:BK58" si="43">SUM(R18,AA18,AJ18,AS18,BB18)</f>
        <v>0</v>
      </c>
      <c r="BL18" s="97">
        <v>2686.2057780635832</v>
      </c>
      <c r="BM18" s="64">
        <f t="shared" si="39"/>
        <v>2.2644777340594301E-2</v>
      </c>
      <c r="BN18" s="65">
        <f t="shared" si="40"/>
        <v>1</v>
      </c>
      <c r="BO18" s="10"/>
      <c r="BP18" s="10"/>
      <c r="BQ18" s="10"/>
      <c r="BR18" s="10"/>
      <c r="BS18" s="10"/>
      <c r="BT18" s="10"/>
      <c r="BU18" s="10"/>
    </row>
    <row r="19" spans="1:73" s="7" customFormat="1" ht="15.75" customHeight="1">
      <c r="A19" s="23" t="s">
        <v>43</v>
      </c>
      <c r="B19" s="30">
        <v>2587.8224960204047</v>
      </c>
      <c r="C19" s="34">
        <f t="shared" si="0"/>
        <v>2.3300297983585717E-2</v>
      </c>
      <c r="D19" s="15">
        <f t="shared" si="1"/>
        <v>1</v>
      </c>
      <c r="E19" s="30"/>
      <c r="F19" s="34">
        <f t="shared" si="2"/>
        <v>0</v>
      </c>
      <c r="G19" s="15">
        <f t="shared" si="3"/>
        <v>0</v>
      </c>
      <c r="H19" s="46">
        <v>2587.8224960204047</v>
      </c>
      <c r="I19" s="47">
        <f t="shared" si="4"/>
        <v>2.1815403979067741E-2</v>
      </c>
      <c r="J19" s="48">
        <f t="shared" si="5"/>
        <v>1</v>
      </c>
      <c r="L19" s="23" t="s">
        <v>43</v>
      </c>
      <c r="M19" s="30">
        <v>30.643457750231029</v>
      </c>
      <c r="N19" s="34">
        <f t="shared" si="6"/>
        <v>1.1272566003808056E-2</v>
      </c>
      <c r="O19" s="40">
        <f t="shared" si="7"/>
        <v>1.1841406355093918E-2</v>
      </c>
      <c r="P19" s="30"/>
      <c r="Q19" s="34">
        <f t="shared" si="8"/>
        <v>0</v>
      </c>
      <c r="R19" s="40">
        <f t="shared" si="41"/>
        <v>0</v>
      </c>
      <c r="S19" s="30">
        <v>30.643457750231029</v>
      </c>
      <c r="T19" s="34">
        <f t="shared" si="9"/>
        <v>9.824719096685636E-3</v>
      </c>
      <c r="U19" s="40">
        <f t="shared" si="10"/>
        <v>1.1841406355093918E-2</v>
      </c>
      <c r="V19" s="96">
        <v>247.29521862554697</v>
      </c>
      <c r="W19" s="78">
        <f t="shared" si="11"/>
        <v>2.586349729813682E-2</v>
      </c>
      <c r="X19" s="79">
        <f t="shared" si="12"/>
        <v>9.5561120983313791E-2</v>
      </c>
      <c r="Y19" s="96"/>
      <c r="Z19" s="78">
        <f t="shared" si="13"/>
        <v>0</v>
      </c>
      <c r="AA19" s="79">
        <f t="shared" si="14"/>
        <v>0</v>
      </c>
      <c r="AB19" s="96">
        <v>247.29521862554697</v>
      </c>
      <c r="AC19" s="78">
        <f t="shared" si="15"/>
        <v>2.3134097195109428E-2</v>
      </c>
      <c r="AD19" s="79">
        <f t="shared" si="16"/>
        <v>9.5561120983313791E-2</v>
      </c>
      <c r="AE19" s="30">
        <v>551.11206244178982</v>
      </c>
      <c r="AF19" s="34">
        <f t="shared" si="17"/>
        <v>2.191926353902662E-2</v>
      </c>
      <c r="AG19" s="40">
        <f t="shared" si="18"/>
        <v>0.2129636260946409</v>
      </c>
      <c r="AH19" s="30"/>
      <c r="AI19" s="34">
        <f t="shared" si="19"/>
        <v>0</v>
      </c>
      <c r="AJ19" s="40">
        <f t="shared" si="20"/>
        <v>0</v>
      </c>
      <c r="AK19" s="30">
        <v>551.11206244178982</v>
      </c>
      <c r="AL19" s="34">
        <f t="shared" si="21"/>
        <v>2.0694720254841096E-2</v>
      </c>
      <c r="AM19" s="40">
        <f t="shared" si="22"/>
        <v>0.2129636260946409</v>
      </c>
      <c r="AN19" s="96">
        <v>995.0538624408515</v>
      </c>
      <c r="AO19" s="78">
        <f t="shared" si="23"/>
        <v>2.0106429476822986E-2</v>
      </c>
      <c r="AP19" s="79">
        <f t="shared" si="24"/>
        <v>0.3845139548678711</v>
      </c>
      <c r="AQ19" s="96"/>
      <c r="AR19" s="78">
        <f t="shared" si="25"/>
        <v>0</v>
      </c>
      <c r="AS19" s="79">
        <f t="shared" si="26"/>
        <v>0</v>
      </c>
      <c r="AT19" s="96">
        <v>995.0538624408515</v>
      </c>
      <c r="AU19" s="78">
        <f t="shared" si="27"/>
        <v>1.9398475061993534E-2</v>
      </c>
      <c r="AV19" s="79">
        <f t="shared" si="28"/>
        <v>0.3845139548678711</v>
      </c>
      <c r="AW19" s="30">
        <v>763.71789476198535</v>
      </c>
      <c r="AX19" s="34">
        <f t="shared" si="29"/>
        <v>3.162156775768158E-2</v>
      </c>
      <c r="AY19" s="40">
        <f t="shared" si="30"/>
        <v>0.29511989169908026</v>
      </c>
      <c r="AZ19" s="30"/>
      <c r="BA19" s="34">
        <f t="shared" si="31"/>
        <v>0</v>
      </c>
      <c r="BB19" s="40">
        <f t="shared" si="32"/>
        <v>0</v>
      </c>
      <c r="BC19" s="30">
        <v>763.71789476198535</v>
      </c>
      <c r="BD19" s="34">
        <f t="shared" si="33"/>
        <v>2.8402673530405712E-2</v>
      </c>
      <c r="BE19" s="40">
        <f t="shared" si="34"/>
        <v>0.29511989169908026</v>
      </c>
      <c r="BF19" s="97">
        <v>2587.8224960204047</v>
      </c>
      <c r="BG19" s="64">
        <f t="shared" si="35"/>
        <v>2.3300297983585717E-2</v>
      </c>
      <c r="BH19" s="63">
        <f t="shared" si="42"/>
        <v>1</v>
      </c>
      <c r="BI19" s="97"/>
      <c r="BJ19" s="64">
        <f t="shared" si="37"/>
        <v>0</v>
      </c>
      <c r="BK19" s="63">
        <f t="shared" si="43"/>
        <v>0</v>
      </c>
      <c r="BL19" s="97">
        <v>2587.8224960204047</v>
      </c>
      <c r="BM19" s="64">
        <f t="shared" si="39"/>
        <v>2.1815403979067741E-2</v>
      </c>
      <c r="BN19" s="65">
        <f t="shared" si="40"/>
        <v>1</v>
      </c>
      <c r="BO19" s="10"/>
      <c r="BP19" s="10"/>
      <c r="BQ19" s="10"/>
      <c r="BR19" s="10"/>
      <c r="BS19" s="10"/>
      <c r="BT19" s="10"/>
      <c r="BU19" s="10"/>
    </row>
    <row r="20" spans="1:73" s="7" customFormat="1" ht="15.75" customHeight="1">
      <c r="A20" s="23" t="s">
        <v>10</v>
      </c>
      <c r="B20" s="30">
        <v>1863.6148209390128</v>
      </c>
      <c r="C20" s="34">
        <f t="shared" si="0"/>
        <v>1.6779659625527635E-2</v>
      </c>
      <c r="D20" s="15">
        <f t="shared" si="1"/>
        <v>0.67594694533558342</v>
      </c>
      <c r="E20" s="30">
        <v>893.4282189016285</v>
      </c>
      <c r="F20" s="34">
        <f t="shared" si="2"/>
        <v>0.11818285107201187</v>
      </c>
      <c r="G20" s="15">
        <f t="shared" si="3"/>
        <v>0.32405305466441653</v>
      </c>
      <c r="H20" s="46">
        <v>2757.0430398406415</v>
      </c>
      <c r="I20" s="47">
        <f t="shared" si="4"/>
        <v>2.324193710901503E-2</v>
      </c>
      <c r="J20" s="48">
        <f t="shared" si="5"/>
        <v>1</v>
      </c>
      <c r="L20" s="23" t="s">
        <v>10</v>
      </c>
      <c r="M20" s="30">
        <v>154.12914290816036</v>
      </c>
      <c r="N20" s="34">
        <f t="shared" si="6"/>
        <v>5.669826658284028E-2</v>
      </c>
      <c r="O20" s="40">
        <f t="shared" si="7"/>
        <v>5.5903785570597803E-2</v>
      </c>
      <c r="P20" s="30">
        <v>44.532774900119897</v>
      </c>
      <c r="Q20" s="34">
        <f t="shared" si="8"/>
        <v>0.11116351609894352</v>
      </c>
      <c r="R20" s="40">
        <f t="shared" si="41"/>
        <v>1.6152368409415151E-2</v>
      </c>
      <c r="S20" s="30">
        <v>198.66191780828026</v>
      </c>
      <c r="T20" s="34">
        <f t="shared" si="9"/>
        <v>6.3693776126177812E-2</v>
      </c>
      <c r="U20" s="40">
        <f t="shared" si="10"/>
        <v>7.2056153980012957E-2</v>
      </c>
      <c r="V20" s="96">
        <v>438.66412668760461</v>
      </c>
      <c r="W20" s="78">
        <f t="shared" si="11"/>
        <v>4.5877912716757917E-2</v>
      </c>
      <c r="X20" s="79">
        <f t="shared" si="12"/>
        <v>0.15910673875913073</v>
      </c>
      <c r="Y20" s="96">
        <v>272.30132043614765</v>
      </c>
      <c r="Z20" s="78">
        <f t="shared" si="13"/>
        <v>0.24138297218197682</v>
      </c>
      <c r="AA20" s="79">
        <f t="shared" si="14"/>
        <v>9.8765712577300505E-2</v>
      </c>
      <c r="AB20" s="96">
        <v>710.96544712375226</v>
      </c>
      <c r="AC20" s="78">
        <f t="shared" si="15"/>
        <v>6.6509752382354376E-2</v>
      </c>
      <c r="AD20" s="79">
        <f t="shared" si="16"/>
        <v>0.25787245133643122</v>
      </c>
      <c r="AE20" s="30">
        <v>284.17902026867853</v>
      </c>
      <c r="AF20" s="34">
        <f t="shared" si="17"/>
        <v>1.1302592089770268E-2</v>
      </c>
      <c r="AG20" s="40">
        <f t="shared" si="18"/>
        <v>0.10307384257777283</v>
      </c>
      <c r="AH20" s="30">
        <v>130.45630349567855</v>
      </c>
      <c r="AI20" s="34">
        <f t="shared" si="19"/>
        <v>8.7687265990044963E-2</v>
      </c>
      <c r="AJ20" s="40">
        <f t="shared" si="20"/>
        <v>4.7317470786824932E-2</v>
      </c>
      <c r="AK20" s="30">
        <v>414.63532376435705</v>
      </c>
      <c r="AL20" s="34">
        <f t="shared" si="21"/>
        <v>1.5569904231564815E-2</v>
      </c>
      <c r="AM20" s="40">
        <f t="shared" si="22"/>
        <v>0.15039131336459774</v>
      </c>
      <c r="AN20" s="96">
        <v>388.3707231281129</v>
      </c>
      <c r="AO20" s="78">
        <f t="shared" si="23"/>
        <v>7.847563684927979E-3</v>
      </c>
      <c r="AP20" s="79">
        <f t="shared" si="24"/>
        <v>0.14086494752383732</v>
      </c>
      <c r="AQ20" s="96">
        <v>101.01427936783074</v>
      </c>
      <c r="AR20" s="78">
        <f t="shared" si="25"/>
        <v>5.5928533456460205E-2</v>
      </c>
      <c r="AS20" s="79">
        <f t="shared" si="26"/>
        <v>3.663862983207887E-2</v>
      </c>
      <c r="AT20" s="96">
        <v>489.38500249594364</v>
      </c>
      <c r="AU20" s="78">
        <f t="shared" si="27"/>
        <v>9.5405114486408135E-3</v>
      </c>
      <c r="AV20" s="79">
        <f t="shared" si="28"/>
        <v>0.17750357735591618</v>
      </c>
      <c r="AW20" s="30">
        <v>598.27180794645642</v>
      </c>
      <c r="AX20" s="34">
        <f t="shared" si="29"/>
        <v>2.4771309723448952E-2</v>
      </c>
      <c r="AY20" s="40">
        <f t="shared" si="30"/>
        <v>0.21699763090424473</v>
      </c>
      <c r="AZ20" s="30">
        <v>345.1235407018516</v>
      </c>
      <c r="BA20" s="34">
        <f t="shared" si="31"/>
        <v>0.12608909580453051</v>
      </c>
      <c r="BB20" s="40">
        <f t="shared" si="32"/>
        <v>0.12517887305879705</v>
      </c>
      <c r="BC20" s="30">
        <v>943.39534864830807</v>
      </c>
      <c r="BD20" s="34">
        <f t="shared" si="33"/>
        <v>3.5084879222467197E-2</v>
      </c>
      <c r="BE20" s="40">
        <f t="shared" si="34"/>
        <v>0.34217650396304178</v>
      </c>
      <c r="BF20" s="97">
        <v>1863.6148209390128</v>
      </c>
      <c r="BG20" s="64">
        <f t="shared" si="35"/>
        <v>1.6779659625527635E-2</v>
      </c>
      <c r="BH20" s="63">
        <f t="shared" si="42"/>
        <v>0.67594694533558342</v>
      </c>
      <c r="BI20" s="97">
        <v>893.4282189016285</v>
      </c>
      <c r="BJ20" s="64">
        <f t="shared" si="37"/>
        <v>0.11818285107201187</v>
      </c>
      <c r="BK20" s="63">
        <f t="shared" si="43"/>
        <v>0.32405305466441653</v>
      </c>
      <c r="BL20" s="97">
        <v>2757.0430398406415</v>
      </c>
      <c r="BM20" s="64">
        <f t="shared" si="39"/>
        <v>2.324193710901503E-2</v>
      </c>
      <c r="BN20" s="65">
        <f t="shared" si="40"/>
        <v>1</v>
      </c>
      <c r="BO20" s="10"/>
      <c r="BP20" s="10"/>
      <c r="BQ20" s="10"/>
      <c r="BR20" s="10"/>
      <c r="BS20" s="10"/>
      <c r="BT20" s="10"/>
      <c r="BU20" s="10"/>
    </row>
    <row r="21" spans="1:73" s="7" customFormat="1" ht="15.75" customHeight="1">
      <c r="A21" s="23" t="s">
        <v>28</v>
      </c>
      <c r="B21" s="30">
        <v>1695.4546115793858</v>
      </c>
      <c r="C21" s="34">
        <f t="shared" si="0"/>
        <v>1.5265574717043026E-2</v>
      </c>
      <c r="D21" s="15">
        <f t="shared" si="1"/>
        <v>0.98858903000784581</v>
      </c>
      <c r="E21" s="30">
        <v>19.570095467919753</v>
      </c>
      <c r="F21" s="34">
        <f t="shared" si="2"/>
        <v>2.5887358706820438E-3</v>
      </c>
      <c r="G21" s="15">
        <f t="shared" si="3"/>
        <v>1.1410969992154142E-2</v>
      </c>
      <c r="H21" s="46">
        <v>1715.0247070473056</v>
      </c>
      <c r="I21" s="47">
        <f t="shared" si="4"/>
        <v>1.4457698267889341E-2</v>
      </c>
      <c r="J21" s="48">
        <f t="shared" si="5"/>
        <v>1</v>
      </c>
      <c r="L21" s="23" t="s">
        <v>28</v>
      </c>
      <c r="M21" s="30">
        <v>144.49310609598345</v>
      </c>
      <c r="N21" s="34">
        <f t="shared" si="6"/>
        <v>5.3153534070414545E-2</v>
      </c>
      <c r="O21" s="40">
        <f t="shared" si="7"/>
        <v>8.4251326235848731E-2</v>
      </c>
      <c r="P21" s="30"/>
      <c r="Q21" s="34">
        <f t="shared" si="8"/>
        <v>0</v>
      </c>
      <c r="R21" s="40">
        <f t="shared" si="41"/>
        <v>0</v>
      </c>
      <c r="S21" s="30">
        <v>144.49310609598345</v>
      </c>
      <c r="T21" s="34">
        <f t="shared" si="9"/>
        <v>4.6326501087819619E-2</v>
      </c>
      <c r="U21" s="40">
        <f t="shared" si="10"/>
        <v>8.4251326235848731E-2</v>
      </c>
      <c r="V21" s="96">
        <v>862.21450999111039</v>
      </c>
      <c r="W21" s="78">
        <f t="shared" si="11"/>
        <v>9.0175146828600047E-2</v>
      </c>
      <c r="X21" s="79">
        <f t="shared" si="12"/>
        <v>0.50274174269801231</v>
      </c>
      <c r="Y21" s="96">
        <v>3.4144468256736475</v>
      </c>
      <c r="Z21" s="78">
        <f t="shared" si="13"/>
        <v>3.0267547796621374E-3</v>
      </c>
      <c r="AA21" s="79">
        <f t="shared" si="14"/>
        <v>1.9909024118679747E-3</v>
      </c>
      <c r="AB21" s="96">
        <v>865.62895681678401</v>
      </c>
      <c r="AC21" s="78">
        <f t="shared" si="15"/>
        <v>8.0978291991254517E-2</v>
      </c>
      <c r="AD21" s="79">
        <f t="shared" si="16"/>
        <v>0.50473264510988025</v>
      </c>
      <c r="AE21" s="30">
        <v>124.60624873605261</v>
      </c>
      <c r="AF21" s="34">
        <f t="shared" si="17"/>
        <v>4.9559379857404698E-3</v>
      </c>
      <c r="AG21" s="40">
        <f t="shared" si="18"/>
        <v>7.2655658092869432E-2</v>
      </c>
      <c r="AH21" s="30"/>
      <c r="AI21" s="34">
        <f t="shared" si="19"/>
        <v>0</v>
      </c>
      <c r="AJ21" s="40">
        <f t="shared" si="20"/>
        <v>0</v>
      </c>
      <c r="AK21" s="30">
        <v>124.60624873605261</v>
      </c>
      <c r="AL21" s="34">
        <f t="shared" si="21"/>
        <v>4.6790691682059224E-3</v>
      </c>
      <c r="AM21" s="40">
        <f t="shared" si="22"/>
        <v>7.2655658092869432E-2</v>
      </c>
      <c r="AN21" s="96">
        <v>53.837662995508005</v>
      </c>
      <c r="AO21" s="78">
        <f t="shared" si="23"/>
        <v>1.0878638987047696E-3</v>
      </c>
      <c r="AP21" s="79">
        <f t="shared" si="24"/>
        <v>3.1391771077279876E-2</v>
      </c>
      <c r="AQ21" s="96"/>
      <c r="AR21" s="78">
        <f t="shared" si="25"/>
        <v>0</v>
      </c>
      <c r="AS21" s="79">
        <f t="shared" si="26"/>
        <v>0</v>
      </c>
      <c r="AT21" s="96">
        <v>53.837662995508005</v>
      </c>
      <c r="AU21" s="78">
        <f t="shared" si="27"/>
        <v>1.0495598303116522E-3</v>
      </c>
      <c r="AV21" s="79">
        <f t="shared" si="28"/>
        <v>3.1391771077279876E-2</v>
      </c>
      <c r="AW21" s="30">
        <v>510.30308376073145</v>
      </c>
      <c r="AX21" s="34">
        <f t="shared" si="29"/>
        <v>2.1128984472889474E-2</v>
      </c>
      <c r="AY21" s="40">
        <f t="shared" si="30"/>
        <v>0.29754853190383557</v>
      </c>
      <c r="AZ21" s="30">
        <v>16.155648642246106</v>
      </c>
      <c r="BA21" s="34">
        <f t="shared" si="31"/>
        <v>5.9023824491772027E-3</v>
      </c>
      <c r="BB21" s="40">
        <f t="shared" si="32"/>
        <v>9.4200675802861688E-3</v>
      </c>
      <c r="BC21" s="30">
        <v>526.4587324029776</v>
      </c>
      <c r="BD21" s="34">
        <f t="shared" si="33"/>
        <v>1.9579003721437071E-2</v>
      </c>
      <c r="BE21" s="40">
        <f t="shared" si="34"/>
        <v>0.30696859948412175</v>
      </c>
      <c r="BF21" s="97">
        <v>1695.4546115793858</v>
      </c>
      <c r="BG21" s="64">
        <f t="shared" si="35"/>
        <v>1.5265574717043026E-2</v>
      </c>
      <c r="BH21" s="63">
        <f t="shared" si="42"/>
        <v>0.98858903000784593</v>
      </c>
      <c r="BI21" s="97">
        <v>19.570095467919753</v>
      </c>
      <c r="BJ21" s="64">
        <f t="shared" si="37"/>
        <v>2.5887358706820438E-3</v>
      </c>
      <c r="BK21" s="63">
        <f t="shared" si="43"/>
        <v>1.1410969992154144E-2</v>
      </c>
      <c r="BL21" s="97">
        <v>1715.0247070473056</v>
      </c>
      <c r="BM21" s="64">
        <f t="shared" si="39"/>
        <v>1.4457698267889341E-2</v>
      </c>
      <c r="BN21" s="65">
        <f t="shared" si="40"/>
        <v>1</v>
      </c>
      <c r="BO21" s="10"/>
      <c r="BP21" s="10"/>
      <c r="BQ21" s="10"/>
      <c r="BR21" s="10"/>
      <c r="BS21" s="10"/>
      <c r="BT21" s="10"/>
      <c r="BU21" s="10"/>
    </row>
    <row r="22" spans="1:73" s="7" customFormat="1" ht="15.75" customHeight="1">
      <c r="A22" s="23" t="s">
        <v>20</v>
      </c>
      <c r="B22" s="30">
        <v>1026.7047087564652</v>
      </c>
      <c r="C22" s="34">
        <f t="shared" si="0"/>
        <v>9.2442683731069931E-3</v>
      </c>
      <c r="D22" s="15">
        <f t="shared" si="1"/>
        <v>0.32319550815444836</v>
      </c>
      <c r="E22" s="30">
        <v>2150.0248027991984</v>
      </c>
      <c r="F22" s="34">
        <f t="shared" si="2"/>
        <v>0.2844056810548613</v>
      </c>
      <c r="G22" s="15">
        <f t="shared" si="3"/>
        <v>0.67680449184555169</v>
      </c>
      <c r="H22" s="46">
        <v>3176.7295115556635</v>
      </c>
      <c r="I22" s="47">
        <f t="shared" si="4"/>
        <v>2.6779903850973751E-2</v>
      </c>
      <c r="J22" s="48">
        <f t="shared" si="5"/>
        <v>1</v>
      </c>
      <c r="L22" s="23" t="s">
        <v>20</v>
      </c>
      <c r="M22" s="30">
        <v>42.61336790399163</v>
      </c>
      <c r="N22" s="34">
        <f t="shared" si="6"/>
        <v>1.5675842010312292E-2</v>
      </c>
      <c r="O22" s="40">
        <f t="shared" si="7"/>
        <v>1.3414226092898796E-2</v>
      </c>
      <c r="P22" s="30">
        <v>6.3742590258220257</v>
      </c>
      <c r="Q22" s="34">
        <f t="shared" si="8"/>
        <v>1.5911540375039487E-2</v>
      </c>
      <c r="R22" s="40">
        <f t="shared" si="41"/>
        <v>2.0065476152864247E-3</v>
      </c>
      <c r="S22" s="30">
        <v>48.987626929813658</v>
      </c>
      <c r="T22" s="34">
        <f t="shared" si="9"/>
        <v>1.5706115077533091E-2</v>
      </c>
      <c r="U22" s="40">
        <f t="shared" si="10"/>
        <v>1.5420773708185221E-2</v>
      </c>
      <c r="V22" s="96">
        <v>173.3404986073993</v>
      </c>
      <c r="W22" s="78">
        <f t="shared" si="11"/>
        <v>1.8128904967542395E-2</v>
      </c>
      <c r="X22" s="79">
        <f t="shared" si="12"/>
        <v>5.4565709159957218E-2</v>
      </c>
      <c r="Y22" s="96">
        <v>302.81226589264452</v>
      </c>
      <c r="Z22" s="78">
        <f t="shared" si="13"/>
        <v>0.26842956412128544</v>
      </c>
      <c r="AA22" s="79">
        <f t="shared" si="14"/>
        <v>9.532201743684357E-2</v>
      </c>
      <c r="AB22" s="96">
        <v>476.15276450004382</v>
      </c>
      <c r="AC22" s="78">
        <f t="shared" si="15"/>
        <v>4.4543377728396227E-2</v>
      </c>
      <c r="AD22" s="79">
        <f t="shared" si="16"/>
        <v>0.1498877265968008</v>
      </c>
      <c r="AE22" s="30">
        <v>127.43741328883456</v>
      </c>
      <c r="AF22" s="34">
        <f t="shared" si="17"/>
        <v>5.0685412949110662E-3</v>
      </c>
      <c r="AG22" s="40">
        <f t="shared" si="18"/>
        <v>4.011591570049277E-2</v>
      </c>
      <c r="AH22" s="30">
        <v>324.93450001680924</v>
      </c>
      <c r="AI22" s="34">
        <f t="shared" si="19"/>
        <v>0.21840736835886246</v>
      </c>
      <c r="AJ22" s="40">
        <f t="shared" si="20"/>
        <v>0.10228585683320796</v>
      </c>
      <c r="AK22" s="30">
        <v>452.37191330564383</v>
      </c>
      <c r="AL22" s="34">
        <f t="shared" si="21"/>
        <v>1.6986944824849196E-2</v>
      </c>
      <c r="AM22" s="40">
        <f t="shared" si="22"/>
        <v>0.14240177253370073</v>
      </c>
      <c r="AN22" s="96">
        <v>447.87880741969946</v>
      </c>
      <c r="AO22" s="78">
        <f t="shared" si="23"/>
        <v>9.050006231278827E-3</v>
      </c>
      <c r="AP22" s="79">
        <f t="shared" si="24"/>
        <v>0.14098739152656736</v>
      </c>
      <c r="AQ22" s="96">
        <v>455.37537826495361</v>
      </c>
      <c r="AR22" s="78">
        <f t="shared" si="25"/>
        <v>0.25212749363680986</v>
      </c>
      <c r="AS22" s="79">
        <f t="shared" si="26"/>
        <v>0.14334723073163178</v>
      </c>
      <c r="AT22" s="96">
        <v>903.25418568465307</v>
      </c>
      <c r="AU22" s="78">
        <f t="shared" si="27"/>
        <v>1.760884958796545E-2</v>
      </c>
      <c r="AV22" s="79">
        <f t="shared" si="28"/>
        <v>0.28433462225819917</v>
      </c>
      <c r="AW22" s="30">
        <v>235.43462153654028</v>
      </c>
      <c r="AX22" s="34">
        <f t="shared" si="29"/>
        <v>9.7481175817440043E-3</v>
      </c>
      <c r="AY22" s="40">
        <f t="shared" si="30"/>
        <v>7.4112265674532204E-2</v>
      </c>
      <c r="AZ22" s="30">
        <v>1060.5283995989691</v>
      </c>
      <c r="BA22" s="34">
        <f t="shared" si="31"/>
        <v>0.3874585509540191</v>
      </c>
      <c r="BB22" s="40">
        <f t="shared" si="32"/>
        <v>0.33384283922858199</v>
      </c>
      <c r="BC22" s="30">
        <v>1295.9630211355095</v>
      </c>
      <c r="BD22" s="34">
        <f t="shared" si="33"/>
        <v>4.819687328167388E-2</v>
      </c>
      <c r="BE22" s="40">
        <f t="shared" si="34"/>
        <v>0.40795510490311421</v>
      </c>
      <c r="BF22" s="97">
        <v>1026.7047087564652</v>
      </c>
      <c r="BG22" s="64">
        <f t="shared" si="35"/>
        <v>9.2442683731069931E-3</v>
      </c>
      <c r="BH22" s="63">
        <f>SUM(O22,X22,AG22,AP22,AY22)</f>
        <v>0.32319550815444836</v>
      </c>
      <c r="BI22" s="97">
        <v>2150.0248027991984</v>
      </c>
      <c r="BJ22" s="64">
        <f t="shared" si="37"/>
        <v>0.2844056810548613</v>
      </c>
      <c r="BK22" s="63">
        <f>SUM(R22,AA22,AJ22,AS22,BB22)</f>
        <v>0.6768044918455518</v>
      </c>
      <c r="BL22" s="97">
        <v>3176.7295115556635</v>
      </c>
      <c r="BM22" s="64">
        <f t="shared" si="39"/>
        <v>2.6779903850973751E-2</v>
      </c>
      <c r="BN22" s="65">
        <f t="shared" si="40"/>
        <v>1</v>
      </c>
      <c r="BO22" s="10"/>
      <c r="BP22" s="10"/>
      <c r="BQ22" s="10"/>
      <c r="BR22" s="10"/>
      <c r="BS22" s="10"/>
      <c r="BT22" s="10"/>
      <c r="BU22" s="10"/>
    </row>
    <row r="23" spans="1:73" s="7" customFormat="1" ht="15.75" customHeight="1">
      <c r="A23" s="23" t="s">
        <v>8</v>
      </c>
      <c r="B23" s="30">
        <v>896.92041689931489</v>
      </c>
      <c r="C23" s="34">
        <f t="shared" si="0"/>
        <v>8.075713466999394E-3</v>
      </c>
      <c r="D23" s="15">
        <f t="shared" si="1"/>
        <v>0.99479710410516797</v>
      </c>
      <c r="E23" s="30">
        <v>4.6909902891949118</v>
      </c>
      <c r="F23" s="34">
        <f t="shared" si="2"/>
        <v>6.2052506849374336E-4</v>
      </c>
      <c r="G23" s="15">
        <f t="shared" si="3"/>
        <v>5.2028958948321241E-3</v>
      </c>
      <c r="H23" s="46">
        <v>901.6114071885097</v>
      </c>
      <c r="I23" s="47">
        <f t="shared" si="4"/>
        <v>7.6006051845520358E-3</v>
      </c>
      <c r="J23" s="48">
        <f t="shared" si="5"/>
        <v>1</v>
      </c>
      <c r="L23" s="23" t="s">
        <v>8</v>
      </c>
      <c r="M23" s="30">
        <v>183.16343092452217</v>
      </c>
      <c r="N23" s="34">
        <f t="shared" si="6"/>
        <v>6.7378880066661123E-2</v>
      </c>
      <c r="O23" s="40">
        <f t="shared" si="7"/>
        <v>0.20315119070607124</v>
      </c>
      <c r="P23" s="30">
        <v>4.6909902891949118</v>
      </c>
      <c r="Q23" s="34">
        <f t="shared" si="8"/>
        <v>1.1709734587671121E-2</v>
      </c>
      <c r="R23" s="40">
        <f t="shared" si="41"/>
        <v>5.2028958948321241E-3</v>
      </c>
      <c r="S23" s="30">
        <v>187.85442121371707</v>
      </c>
      <c r="T23" s="34">
        <f t="shared" si="9"/>
        <v>6.0228742282888062E-2</v>
      </c>
      <c r="U23" s="40">
        <f t="shared" si="10"/>
        <v>0.20835408660090335</v>
      </c>
      <c r="V23" s="96">
        <v>224.39048362440204</v>
      </c>
      <c r="W23" s="78">
        <f t="shared" si="11"/>
        <v>2.3467993838307881E-2</v>
      </c>
      <c r="X23" s="79">
        <f t="shared" si="12"/>
        <v>0.24887715687195855</v>
      </c>
      <c r="Y23" s="96"/>
      <c r="Z23" s="78">
        <f t="shared" si="13"/>
        <v>0</v>
      </c>
      <c r="AA23" s="79">
        <f t="shared" si="14"/>
        <v>0</v>
      </c>
      <c r="AB23" s="96">
        <v>224.39048362440204</v>
      </c>
      <c r="AC23" s="78">
        <f t="shared" si="15"/>
        <v>2.0991393552516752E-2</v>
      </c>
      <c r="AD23" s="79">
        <f t="shared" si="16"/>
        <v>0.24887715687195855</v>
      </c>
      <c r="AE23" s="30">
        <v>184.26569719699177</v>
      </c>
      <c r="AF23" s="34">
        <f t="shared" si="17"/>
        <v>7.3287606157049949E-3</v>
      </c>
      <c r="AG23" s="40">
        <f t="shared" si="18"/>
        <v>0.20437374208871931</v>
      </c>
      <c r="AH23" s="30"/>
      <c r="AI23" s="34">
        <f t="shared" si="19"/>
        <v>0</v>
      </c>
      <c r="AJ23" s="40">
        <f t="shared" si="20"/>
        <v>0</v>
      </c>
      <c r="AK23" s="30">
        <v>184.26569719699177</v>
      </c>
      <c r="AL23" s="34">
        <f t="shared" si="21"/>
        <v>6.9193315043032241E-3</v>
      </c>
      <c r="AM23" s="40">
        <f t="shared" si="22"/>
        <v>0.20437374208871931</v>
      </c>
      <c r="AN23" s="96">
        <v>121.30655677000573</v>
      </c>
      <c r="AO23" s="78">
        <f t="shared" si="23"/>
        <v>2.4511655306672674E-3</v>
      </c>
      <c r="AP23" s="79">
        <f t="shared" si="24"/>
        <v>0.13454416814476133</v>
      </c>
      <c r="AQ23" s="96"/>
      <c r="AR23" s="78">
        <f t="shared" si="25"/>
        <v>0</v>
      </c>
      <c r="AS23" s="79">
        <f t="shared" si="26"/>
        <v>0</v>
      </c>
      <c r="AT23" s="96">
        <v>121.30655677000573</v>
      </c>
      <c r="AU23" s="78">
        <f t="shared" si="27"/>
        <v>2.364859134948724E-3</v>
      </c>
      <c r="AV23" s="79">
        <f t="shared" si="28"/>
        <v>0.13454416814476133</v>
      </c>
      <c r="AW23" s="30">
        <v>183.79424838339304</v>
      </c>
      <c r="AX23" s="34">
        <f t="shared" si="29"/>
        <v>7.6099595394958008E-3</v>
      </c>
      <c r="AY23" s="40">
        <f t="shared" si="30"/>
        <v>0.20385084629365741</v>
      </c>
      <c r="AZ23" s="30"/>
      <c r="BA23" s="34">
        <f t="shared" si="31"/>
        <v>0</v>
      </c>
      <c r="BB23" s="40">
        <f t="shared" si="32"/>
        <v>0</v>
      </c>
      <c r="BC23" s="30">
        <v>183.79424838339304</v>
      </c>
      <c r="BD23" s="34">
        <f t="shared" si="33"/>
        <v>6.8353093064903421E-3</v>
      </c>
      <c r="BE23" s="40">
        <f t="shared" si="34"/>
        <v>0.20385084629365741</v>
      </c>
      <c r="BF23" s="97">
        <v>896.92041689931489</v>
      </c>
      <c r="BG23" s="64">
        <f t="shared" si="35"/>
        <v>8.075713466999394E-3</v>
      </c>
      <c r="BH23" s="63">
        <f t="shared" si="42"/>
        <v>0.99479710410516775</v>
      </c>
      <c r="BI23" s="97">
        <v>4.6909902891949118</v>
      </c>
      <c r="BJ23" s="64">
        <f t="shared" si="37"/>
        <v>6.2052506849374336E-4</v>
      </c>
      <c r="BK23" s="63">
        <f t="shared" si="43"/>
        <v>5.2028958948321241E-3</v>
      </c>
      <c r="BL23" s="97">
        <v>901.6114071885097</v>
      </c>
      <c r="BM23" s="64">
        <f t="shared" si="39"/>
        <v>7.6006051845520358E-3</v>
      </c>
      <c r="BN23" s="65">
        <f t="shared" si="40"/>
        <v>1</v>
      </c>
      <c r="BO23" s="10"/>
      <c r="BP23" s="10"/>
      <c r="BQ23" s="10"/>
      <c r="BR23" s="10"/>
      <c r="BS23" s="10"/>
      <c r="BT23" s="10"/>
      <c r="BU23" s="10"/>
    </row>
    <row r="24" spans="1:73" s="7" customFormat="1" ht="15.75" customHeight="1">
      <c r="A24" s="23" t="s">
        <v>19</v>
      </c>
      <c r="B24" s="30">
        <v>687.57122538110798</v>
      </c>
      <c r="C24" s="34">
        <f t="shared" si="0"/>
        <v>6.1907702174147381E-3</v>
      </c>
      <c r="D24" s="15">
        <f t="shared" si="1"/>
        <v>0.54780312283800925</v>
      </c>
      <c r="E24" s="30">
        <v>567.57172053530201</v>
      </c>
      <c r="F24" s="34">
        <f t="shared" si="2"/>
        <v>7.5078492823042034E-2</v>
      </c>
      <c r="G24" s="15">
        <f t="shared" si="3"/>
        <v>0.4521968771619907</v>
      </c>
      <c r="H24" s="46">
        <v>1255.1429459164101</v>
      </c>
      <c r="I24" s="47">
        <f t="shared" si="4"/>
        <v>1.0580884298962272E-2</v>
      </c>
      <c r="J24" s="48">
        <f t="shared" si="5"/>
        <v>1</v>
      </c>
      <c r="L24" s="23" t="s">
        <v>19</v>
      </c>
      <c r="M24" s="30">
        <v>38.705059586037663</v>
      </c>
      <c r="N24" s="34">
        <f t="shared" si="6"/>
        <v>1.4238123596272155E-2</v>
      </c>
      <c r="O24" s="40">
        <f t="shared" si="7"/>
        <v>3.0837172540358077E-2</v>
      </c>
      <c r="P24" s="30">
        <v>77.887475641128617</v>
      </c>
      <c r="Q24" s="34">
        <f t="shared" si="8"/>
        <v>0.19442412182393248</v>
      </c>
      <c r="R24" s="40">
        <f t="shared" si="41"/>
        <v>6.2054665482154381E-2</v>
      </c>
      <c r="S24" s="30">
        <v>116.59253522716628</v>
      </c>
      <c r="T24" s="34">
        <f t="shared" si="9"/>
        <v>3.7381189704960668E-2</v>
      </c>
      <c r="U24" s="40">
        <f t="shared" si="10"/>
        <v>9.2891838022512455E-2</v>
      </c>
      <c r="V24" s="96">
        <v>120.00860491719341</v>
      </c>
      <c r="W24" s="78">
        <f t="shared" si="11"/>
        <v>1.2551161507610147E-2</v>
      </c>
      <c r="X24" s="79">
        <f t="shared" si="12"/>
        <v>9.5613495903107859E-2</v>
      </c>
      <c r="Y24" s="96">
        <v>67.759182073484155</v>
      </c>
      <c r="Z24" s="78">
        <f t="shared" si="13"/>
        <v>6.0065491916528005E-2</v>
      </c>
      <c r="AA24" s="79">
        <f t="shared" si="14"/>
        <v>5.3985231159476857E-2</v>
      </c>
      <c r="AB24" s="96">
        <v>187.76778699067756</v>
      </c>
      <c r="AC24" s="78">
        <f t="shared" si="15"/>
        <v>1.7565395151979683E-2</v>
      </c>
      <c r="AD24" s="79">
        <f t="shared" si="16"/>
        <v>0.14959872706258473</v>
      </c>
      <c r="AE24" s="30">
        <v>221.76718221788161</v>
      </c>
      <c r="AF24" s="34">
        <f t="shared" si="17"/>
        <v>8.820299250580305E-3</v>
      </c>
      <c r="AG24" s="40">
        <f t="shared" si="18"/>
        <v>0.17668679327673237</v>
      </c>
      <c r="AH24" s="30">
        <v>198.06288361071088</v>
      </c>
      <c r="AI24" s="34">
        <f t="shared" si="19"/>
        <v>0.13312957896666935</v>
      </c>
      <c r="AJ24" s="40">
        <f t="shared" si="20"/>
        <v>0.15780105704701261</v>
      </c>
      <c r="AK24" s="30">
        <v>419.83006582859252</v>
      </c>
      <c r="AL24" s="34">
        <f t="shared" si="21"/>
        <v>1.5764971153778597E-2</v>
      </c>
      <c r="AM24" s="40">
        <f t="shared" si="22"/>
        <v>0.33448785032374501</v>
      </c>
      <c r="AN24" s="96">
        <v>123.27061977346155</v>
      </c>
      <c r="AO24" s="78">
        <f t="shared" si="23"/>
        <v>2.4908521202656963E-3</v>
      </c>
      <c r="AP24" s="79">
        <f t="shared" si="24"/>
        <v>9.8212414908214862E-2</v>
      </c>
      <c r="AQ24" s="96">
        <v>192.65941249017641</v>
      </c>
      <c r="AR24" s="78">
        <f t="shared" si="25"/>
        <v>0.10666965566246749</v>
      </c>
      <c r="AS24" s="79">
        <f t="shared" si="26"/>
        <v>0.15349599272098138</v>
      </c>
      <c r="AT24" s="96">
        <v>315.93003226363794</v>
      </c>
      <c r="AU24" s="78">
        <f t="shared" si="27"/>
        <v>6.1590242332889697E-3</v>
      </c>
      <c r="AV24" s="79">
        <f t="shared" si="28"/>
        <v>0.25170840762919622</v>
      </c>
      <c r="AW24" s="30">
        <v>183.8197588865338</v>
      </c>
      <c r="AX24" s="34">
        <f t="shared" si="29"/>
        <v>7.6110157961438787E-3</v>
      </c>
      <c r="AY24" s="40">
        <f t="shared" si="30"/>
        <v>0.14645324620959613</v>
      </c>
      <c r="AZ24" s="30">
        <v>31.202766719801794</v>
      </c>
      <c r="BA24" s="34">
        <f t="shared" si="31"/>
        <v>1.1399769005320699E-2</v>
      </c>
      <c r="BB24" s="40">
        <f t="shared" si="32"/>
        <v>2.4859930752365342E-2</v>
      </c>
      <c r="BC24" s="30">
        <v>215.02252560633559</v>
      </c>
      <c r="BD24" s="34">
        <f t="shared" si="33"/>
        <v>7.9966891418504493E-3</v>
      </c>
      <c r="BE24" s="40">
        <f t="shared" si="34"/>
        <v>0.17131317696196147</v>
      </c>
      <c r="BF24" s="97">
        <v>687.57122538110798</v>
      </c>
      <c r="BG24" s="64">
        <f t="shared" si="35"/>
        <v>6.1907702174147381E-3</v>
      </c>
      <c r="BH24" s="63">
        <f t="shared" si="42"/>
        <v>0.54780312283800925</v>
      </c>
      <c r="BI24" s="97">
        <v>567.57172053530201</v>
      </c>
      <c r="BJ24" s="64">
        <f t="shared" si="37"/>
        <v>7.5078492823042034E-2</v>
      </c>
      <c r="BK24" s="63">
        <f t="shared" si="43"/>
        <v>0.45219687716199064</v>
      </c>
      <c r="BL24" s="97">
        <v>1255.1429459164101</v>
      </c>
      <c r="BM24" s="64">
        <f t="shared" si="39"/>
        <v>1.0580884298962272E-2</v>
      </c>
      <c r="BN24" s="65">
        <f t="shared" si="40"/>
        <v>0.99999999999999978</v>
      </c>
      <c r="BO24" s="10"/>
      <c r="BP24" s="10"/>
      <c r="BQ24" s="10"/>
      <c r="BR24" s="10"/>
      <c r="BS24" s="10"/>
      <c r="BT24" s="10"/>
      <c r="BU24" s="10"/>
    </row>
    <row r="25" spans="1:73" s="7" customFormat="1" ht="15.75" customHeight="1">
      <c r="A25" s="23" t="s">
        <v>13</v>
      </c>
      <c r="B25" s="30">
        <v>528.21979504876515</v>
      </c>
      <c r="C25" s="34">
        <f t="shared" si="0"/>
        <v>4.755998003878454E-3</v>
      </c>
      <c r="D25" s="15">
        <f t="shared" si="1"/>
        <v>0.86683583051086532</v>
      </c>
      <c r="E25" s="30">
        <v>81.145642392210789</v>
      </c>
      <c r="F25" s="34">
        <f t="shared" si="2"/>
        <v>1.0733960677637044E-2</v>
      </c>
      <c r="G25" s="15">
        <f t="shared" si="3"/>
        <v>0.13316416948913465</v>
      </c>
      <c r="H25" s="46">
        <v>609.36543744097594</v>
      </c>
      <c r="I25" s="47">
        <f t="shared" si="4"/>
        <v>5.1369648455793478E-3</v>
      </c>
      <c r="J25" s="48">
        <f t="shared" si="5"/>
        <v>1</v>
      </c>
      <c r="L25" s="23" t="s">
        <v>13</v>
      </c>
      <c r="M25" s="30">
        <v>8.0250665169565902</v>
      </c>
      <c r="N25" s="34">
        <f t="shared" si="6"/>
        <v>2.9521176342007672E-3</v>
      </c>
      <c r="O25" s="40">
        <f t="shared" si="7"/>
        <v>1.3169546587114913E-2</v>
      </c>
      <c r="P25" s="30">
        <v>13.040282701424037</v>
      </c>
      <c r="Q25" s="34">
        <f t="shared" si="8"/>
        <v>3.2551388932438224E-2</v>
      </c>
      <c r="R25" s="40">
        <f t="shared" si="41"/>
        <v>2.1399774093172355E-2</v>
      </c>
      <c r="S25" s="30">
        <v>21.065349218380625</v>
      </c>
      <c r="T25" s="34">
        <f t="shared" si="9"/>
        <v>6.7538441787828481E-3</v>
      </c>
      <c r="U25" s="40">
        <f t="shared" si="10"/>
        <v>3.4569320680287265E-2</v>
      </c>
      <c r="V25" s="96">
        <v>115.57224822296992</v>
      </c>
      <c r="W25" s="78">
        <f t="shared" si="11"/>
        <v>1.2087182866970279E-2</v>
      </c>
      <c r="X25" s="79">
        <f t="shared" si="12"/>
        <v>0.18965999894630456</v>
      </c>
      <c r="Y25" s="96">
        <v>6.3287758592982346</v>
      </c>
      <c r="Z25" s="78">
        <f t="shared" si="13"/>
        <v>5.6101774488059282E-3</v>
      </c>
      <c r="AA25" s="79">
        <f t="shared" si="14"/>
        <v>1.0385846440316447E-2</v>
      </c>
      <c r="AB25" s="96">
        <v>121.90102408226815</v>
      </c>
      <c r="AC25" s="78">
        <f t="shared" si="15"/>
        <v>1.1403658166042833E-2</v>
      </c>
      <c r="AD25" s="79">
        <f t="shared" si="16"/>
        <v>0.20004584538662101</v>
      </c>
      <c r="AE25" s="30">
        <v>82.862272684662088</v>
      </c>
      <c r="AF25" s="34">
        <f t="shared" si="17"/>
        <v>3.2956636520900615E-3</v>
      </c>
      <c r="AG25" s="40">
        <f t="shared" si="18"/>
        <v>0.13598124802194456</v>
      </c>
      <c r="AH25" s="30">
        <v>8.132497038763109</v>
      </c>
      <c r="AI25" s="34">
        <f t="shared" si="19"/>
        <v>5.4663240632515401E-3</v>
      </c>
      <c r="AJ25" s="40">
        <f t="shared" si="20"/>
        <v>1.3345845594583522E-2</v>
      </c>
      <c r="AK25" s="30">
        <v>90.994769723425193</v>
      </c>
      <c r="AL25" s="34">
        <f t="shared" si="21"/>
        <v>3.4169299356950089E-3</v>
      </c>
      <c r="AM25" s="40">
        <f t="shared" si="22"/>
        <v>0.14932709361652807</v>
      </c>
      <c r="AN25" s="96">
        <v>98.110338138709551</v>
      </c>
      <c r="AO25" s="78">
        <f t="shared" si="23"/>
        <v>1.9824540853440277E-3</v>
      </c>
      <c r="AP25" s="79">
        <f t="shared" si="24"/>
        <v>0.16100410707690108</v>
      </c>
      <c r="AQ25" s="96">
        <v>1.3355518406999971</v>
      </c>
      <c r="AR25" s="78">
        <f t="shared" si="25"/>
        <v>7.3945442439313691E-4</v>
      </c>
      <c r="AS25" s="79">
        <f t="shared" si="26"/>
        <v>2.1917092086952512E-3</v>
      </c>
      <c r="AT25" s="96">
        <v>99.445889979409543</v>
      </c>
      <c r="AU25" s="78">
        <f t="shared" si="27"/>
        <v>1.938687632497883E-3</v>
      </c>
      <c r="AV25" s="79">
        <f t="shared" si="28"/>
        <v>0.16319581628559632</v>
      </c>
      <c r="AW25" s="30">
        <v>223.64986948546698</v>
      </c>
      <c r="AX25" s="34">
        <f t="shared" si="29"/>
        <v>9.2601725721451009E-3</v>
      </c>
      <c r="AY25" s="40">
        <f t="shared" si="30"/>
        <v>0.36702092987860024</v>
      </c>
      <c r="AZ25" s="30">
        <v>52.308534952025411</v>
      </c>
      <c r="BA25" s="34">
        <f t="shared" si="31"/>
        <v>1.9110651975659858E-2</v>
      </c>
      <c r="BB25" s="40">
        <f t="shared" si="32"/>
        <v>8.5840994152367067E-2</v>
      </c>
      <c r="BC25" s="30">
        <v>275.95840443749239</v>
      </c>
      <c r="BD25" s="34">
        <f t="shared" si="33"/>
        <v>1.0262894876454974E-2</v>
      </c>
      <c r="BE25" s="40">
        <f t="shared" si="34"/>
        <v>0.45286192403096726</v>
      </c>
      <c r="BF25" s="97">
        <v>528.21979504876515</v>
      </c>
      <c r="BG25" s="64">
        <f t="shared" si="35"/>
        <v>4.755998003878454E-3</v>
      </c>
      <c r="BH25" s="63">
        <f t="shared" si="42"/>
        <v>0.86683583051086532</v>
      </c>
      <c r="BI25" s="97">
        <v>81.145642392210789</v>
      </c>
      <c r="BJ25" s="64">
        <f t="shared" si="37"/>
        <v>1.0733960677637044E-2</v>
      </c>
      <c r="BK25" s="63">
        <f t="shared" si="43"/>
        <v>0.13316416948913465</v>
      </c>
      <c r="BL25" s="97">
        <v>609.36543744097594</v>
      </c>
      <c r="BM25" s="64">
        <f t="shared" si="39"/>
        <v>5.1369648455793478E-3</v>
      </c>
      <c r="BN25" s="65">
        <f t="shared" si="40"/>
        <v>1</v>
      </c>
      <c r="BO25" s="10"/>
      <c r="BP25" s="10"/>
      <c r="BQ25" s="10"/>
      <c r="BR25" s="10"/>
      <c r="BS25" s="10"/>
      <c r="BT25" s="10"/>
      <c r="BU25" s="10"/>
    </row>
    <row r="26" spans="1:73" s="7" customFormat="1" ht="15.75" customHeight="1">
      <c r="A26" s="23" t="s">
        <v>41</v>
      </c>
      <c r="B26" s="30">
        <v>491.51192019811822</v>
      </c>
      <c r="C26" s="34">
        <f t="shared" si="0"/>
        <v>4.4254867637607311E-3</v>
      </c>
      <c r="D26" s="15">
        <f t="shared" si="1"/>
        <v>1</v>
      </c>
      <c r="E26" s="30"/>
      <c r="F26" s="34">
        <f t="shared" si="2"/>
        <v>0</v>
      </c>
      <c r="G26" s="15">
        <f t="shared" si="3"/>
        <v>0</v>
      </c>
      <c r="H26" s="46">
        <v>491.51192019811822</v>
      </c>
      <c r="I26" s="47">
        <f t="shared" si="4"/>
        <v>4.1434569473518899E-3</v>
      </c>
      <c r="J26" s="48">
        <f t="shared" si="5"/>
        <v>1</v>
      </c>
      <c r="L26" s="23" t="s">
        <v>41</v>
      </c>
      <c r="M26" s="30"/>
      <c r="N26" s="34">
        <f t="shared" si="6"/>
        <v>0</v>
      </c>
      <c r="O26" s="40">
        <f t="shared" si="7"/>
        <v>0</v>
      </c>
      <c r="P26" s="30"/>
      <c r="Q26" s="34">
        <f t="shared" si="8"/>
        <v>0</v>
      </c>
      <c r="R26" s="40">
        <f t="shared" si="41"/>
        <v>0</v>
      </c>
      <c r="S26" s="30"/>
      <c r="T26" s="34">
        <f t="shared" si="9"/>
        <v>0</v>
      </c>
      <c r="U26" s="40">
        <f t="shared" si="10"/>
        <v>0</v>
      </c>
      <c r="V26" s="96">
        <v>22.9488175516227</v>
      </c>
      <c r="W26" s="78">
        <f t="shared" si="11"/>
        <v>2.4001138559842454E-3</v>
      </c>
      <c r="X26" s="79">
        <f t="shared" si="12"/>
        <v>4.6690256346931545E-2</v>
      </c>
      <c r="Y26" s="96"/>
      <c r="Z26" s="78">
        <f t="shared" si="13"/>
        <v>0</v>
      </c>
      <c r="AA26" s="79">
        <f t="shared" si="14"/>
        <v>0</v>
      </c>
      <c r="AB26" s="96">
        <v>22.9488175516227</v>
      </c>
      <c r="AC26" s="78">
        <f t="shared" si="15"/>
        <v>2.1468274991436804E-3</v>
      </c>
      <c r="AD26" s="79">
        <f t="shared" si="16"/>
        <v>4.6690256346931545E-2</v>
      </c>
      <c r="AE26" s="30">
        <v>151.63140514655703</v>
      </c>
      <c r="AF26" s="34">
        <f t="shared" si="17"/>
        <v>6.0308038177831662E-3</v>
      </c>
      <c r="AG26" s="40">
        <f t="shared" si="18"/>
        <v>0.3084999547629233</v>
      </c>
      <c r="AH26" s="30"/>
      <c r="AI26" s="34">
        <f t="shared" si="19"/>
        <v>0</v>
      </c>
      <c r="AJ26" s="40">
        <f t="shared" si="20"/>
        <v>0</v>
      </c>
      <c r="AK26" s="30">
        <v>151.63140514655703</v>
      </c>
      <c r="AL26" s="34">
        <f t="shared" si="21"/>
        <v>5.6938864619533024E-3</v>
      </c>
      <c r="AM26" s="40">
        <f t="shared" si="22"/>
        <v>0.3084999547629233</v>
      </c>
      <c r="AN26" s="96">
        <v>172.99649598527057</v>
      </c>
      <c r="AO26" s="78">
        <f t="shared" si="23"/>
        <v>3.495631721616572E-3</v>
      </c>
      <c r="AP26" s="79">
        <f t="shared" si="24"/>
        <v>0.35196805789682434</v>
      </c>
      <c r="AQ26" s="96"/>
      <c r="AR26" s="78">
        <f t="shared" si="25"/>
        <v>0</v>
      </c>
      <c r="AS26" s="79">
        <f t="shared" si="26"/>
        <v>0</v>
      </c>
      <c r="AT26" s="96">
        <v>172.99649598527057</v>
      </c>
      <c r="AU26" s="78">
        <f t="shared" si="27"/>
        <v>3.3725493059748981E-3</v>
      </c>
      <c r="AV26" s="79">
        <f t="shared" si="28"/>
        <v>0.35196805789682434</v>
      </c>
      <c r="AW26" s="30">
        <v>143.93520151466794</v>
      </c>
      <c r="AX26" s="34">
        <f t="shared" si="29"/>
        <v>5.9596046637483821E-3</v>
      </c>
      <c r="AY26" s="40">
        <f t="shared" si="30"/>
        <v>0.29284173099332089</v>
      </c>
      <c r="AZ26" s="30"/>
      <c r="BA26" s="34">
        <f t="shared" si="31"/>
        <v>0</v>
      </c>
      <c r="BB26" s="40">
        <f t="shared" si="32"/>
        <v>0</v>
      </c>
      <c r="BC26" s="30">
        <v>143.93520151466794</v>
      </c>
      <c r="BD26" s="34">
        <f t="shared" si="33"/>
        <v>5.3529510912250552E-3</v>
      </c>
      <c r="BE26" s="40">
        <f t="shared" si="34"/>
        <v>0.29284173099332089</v>
      </c>
      <c r="BF26" s="97">
        <v>491.51192019811822</v>
      </c>
      <c r="BG26" s="64">
        <f t="shared" si="35"/>
        <v>4.4254867637607311E-3</v>
      </c>
      <c r="BH26" s="63">
        <f t="shared" si="42"/>
        <v>1</v>
      </c>
      <c r="BI26" s="97"/>
      <c r="BJ26" s="64">
        <f t="shared" si="37"/>
        <v>0</v>
      </c>
      <c r="BK26" s="63">
        <f>SUM(R26,AA26,AJ26,AS26,BB26)</f>
        <v>0</v>
      </c>
      <c r="BL26" s="97">
        <v>491.51192019811822</v>
      </c>
      <c r="BM26" s="64">
        <f t="shared" si="39"/>
        <v>4.1434569473518899E-3</v>
      </c>
      <c r="BN26" s="65">
        <f t="shared" si="40"/>
        <v>1</v>
      </c>
      <c r="BO26" s="10"/>
      <c r="BP26" s="10"/>
      <c r="BQ26" s="10"/>
      <c r="BR26" s="10"/>
      <c r="BS26" s="10"/>
      <c r="BT26" s="10"/>
      <c r="BU26" s="10"/>
    </row>
    <row r="27" spans="1:73" s="7" customFormat="1" ht="15.75" customHeight="1">
      <c r="A27" s="23" t="s">
        <v>21</v>
      </c>
      <c r="B27" s="30">
        <v>411.39125117363886</v>
      </c>
      <c r="C27" s="34">
        <f t="shared" si="0"/>
        <v>3.7040943708182227E-3</v>
      </c>
      <c r="D27" s="15">
        <f t="shared" si="1"/>
        <v>0.78393869097379154</v>
      </c>
      <c r="E27" s="30">
        <v>113.38352510716641</v>
      </c>
      <c r="F27" s="34">
        <f t="shared" si="2"/>
        <v>1.4998393802955737E-2</v>
      </c>
      <c r="G27" s="15">
        <f t="shared" si="3"/>
        <v>0.21606130902620829</v>
      </c>
      <c r="H27" s="46">
        <v>524.77477628080533</v>
      </c>
      <c r="I27" s="47">
        <f t="shared" si="4"/>
        <v>4.4238635996850057E-3</v>
      </c>
      <c r="J27" s="48">
        <f t="shared" si="5"/>
        <v>0.99999999999999978</v>
      </c>
      <c r="L27" s="23" t="s">
        <v>21</v>
      </c>
      <c r="M27" s="30">
        <v>164.37186693971611</v>
      </c>
      <c r="N27" s="34">
        <f t="shared" si="6"/>
        <v>6.046617631566515E-2</v>
      </c>
      <c r="O27" s="40">
        <f t="shared" si="7"/>
        <v>0.31322364253986407</v>
      </c>
      <c r="P27" s="30">
        <v>90.675977888665074</v>
      </c>
      <c r="Q27" s="34">
        <f t="shared" si="8"/>
        <v>0.22634701184513273</v>
      </c>
      <c r="R27" s="40">
        <f t="shared" si="41"/>
        <v>0.17279027496577817</v>
      </c>
      <c r="S27" s="30">
        <v>255.04784482838119</v>
      </c>
      <c r="T27" s="34">
        <f t="shared" si="9"/>
        <v>8.1771889193379951E-2</v>
      </c>
      <c r="U27" s="40">
        <f t="shared" si="10"/>
        <v>0.48601391750564227</v>
      </c>
      <c r="V27" s="96">
        <v>164.40309537821335</v>
      </c>
      <c r="W27" s="78">
        <f t="shared" si="11"/>
        <v>1.7194182066084199E-2</v>
      </c>
      <c r="X27" s="79">
        <f t="shared" si="12"/>
        <v>0.31328315080876101</v>
      </c>
      <c r="Y27" s="96">
        <v>21.676751358255881</v>
      </c>
      <c r="Z27" s="78">
        <f t="shared" si="13"/>
        <v>1.9215472997797897E-2</v>
      </c>
      <c r="AA27" s="79">
        <f t="shared" si="14"/>
        <v>4.1306770710063091E-2</v>
      </c>
      <c r="AB27" s="96">
        <v>186.07984673646922</v>
      </c>
      <c r="AC27" s="78">
        <f t="shared" si="15"/>
        <v>1.7407490870136204E-2</v>
      </c>
      <c r="AD27" s="79">
        <f t="shared" si="16"/>
        <v>0.35458992151882407</v>
      </c>
      <c r="AE27" s="30">
        <v>54.998986465828196</v>
      </c>
      <c r="AF27" s="34">
        <f t="shared" si="17"/>
        <v>2.1874630603847091E-3</v>
      </c>
      <c r="AG27" s="40">
        <f t="shared" si="18"/>
        <v>0.10480493528217601</v>
      </c>
      <c r="AH27" s="30">
        <v>1.0307958602454539</v>
      </c>
      <c r="AI27" s="34">
        <f t="shared" si="19"/>
        <v>6.9285782562261916E-4</v>
      </c>
      <c r="AJ27" s="40">
        <f t="shared" si="20"/>
        <v>1.96426335036705E-3</v>
      </c>
      <c r="AK27" s="30">
        <v>56.029782326073651</v>
      </c>
      <c r="AL27" s="34">
        <f t="shared" si="21"/>
        <v>2.1039653279231324E-3</v>
      </c>
      <c r="AM27" s="40">
        <f t="shared" si="22"/>
        <v>0.10676919863254306</v>
      </c>
      <c r="AN27" s="96">
        <v>1.24455115318692</v>
      </c>
      <c r="AO27" s="78">
        <f t="shared" si="23"/>
        <v>2.514786479042383E-5</v>
      </c>
      <c r="AP27" s="79">
        <f t="shared" si="24"/>
        <v>2.3715910318848187E-3</v>
      </c>
      <c r="AQ27" s="96"/>
      <c r="AR27" s="78">
        <f t="shared" si="25"/>
        <v>0</v>
      </c>
      <c r="AS27" s="79">
        <f t="shared" si="26"/>
        <v>0</v>
      </c>
      <c r="AT27" s="96">
        <v>1.24455115318692</v>
      </c>
      <c r="AU27" s="78">
        <f t="shared" si="27"/>
        <v>2.4262399674778254E-5</v>
      </c>
      <c r="AV27" s="79">
        <f t="shared" si="28"/>
        <v>2.3715910318848187E-3</v>
      </c>
      <c r="AW27" s="30">
        <v>26.372751236694306</v>
      </c>
      <c r="AX27" s="34">
        <f t="shared" si="29"/>
        <v>1.0919578366662623E-3</v>
      </c>
      <c r="AY27" s="40">
        <f t="shared" si="30"/>
        <v>5.0255371311105718E-2</v>
      </c>
      <c r="AZ27" s="30"/>
      <c r="BA27" s="34">
        <f t="shared" si="31"/>
        <v>0</v>
      </c>
      <c r="BB27" s="40">
        <f t="shared" si="32"/>
        <v>0</v>
      </c>
      <c r="BC27" s="30">
        <v>26.372751236694306</v>
      </c>
      <c r="BD27" s="34">
        <f t="shared" si="33"/>
        <v>9.808027919888892E-4</v>
      </c>
      <c r="BE27" s="40">
        <f t="shared" si="34"/>
        <v>5.0255371311105718E-2</v>
      </c>
      <c r="BF27" s="97">
        <v>411.39125117363886</v>
      </c>
      <c r="BG27" s="64">
        <f t="shared" si="35"/>
        <v>3.7040943708182227E-3</v>
      </c>
      <c r="BH27" s="63">
        <f t="shared" si="42"/>
        <v>0.78393869097379154</v>
      </c>
      <c r="BI27" s="97">
        <v>113.38352510716641</v>
      </c>
      <c r="BJ27" s="64">
        <f t="shared" si="37"/>
        <v>1.4998393802955737E-2</v>
      </c>
      <c r="BK27" s="63">
        <f t="shared" si="43"/>
        <v>0.21606130902620832</v>
      </c>
      <c r="BL27" s="97">
        <v>524.77477628080533</v>
      </c>
      <c r="BM27" s="64">
        <f t="shared" si="39"/>
        <v>4.4238635996850057E-3</v>
      </c>
      <c r="BN27" s="65">
        <f t="shared" si="40"/>
        <v>0.99999999999999989</v>
      </c>
      <c r="BO27" s="10"/>
      <c r="BP27" s="10"/>
      <c r="BQ27" s="10"/>
      <c r="BR27" s="10"/>
      <c r="BS27" s="10"/>
      <c r="BT27" s="10"/>
      <c r="BU27" s="10"/>
    </row>
    <row r="28" spans="1:73" s="7" customFormat="1" ht="15.75" customHeight="1">
      <c r="A28" s="23" t="s">
        <v>46</v>
      </c>
      <c r="B28" s="30">
        <v>362.71815515435657</v>
      </c>
      <c r="C28" s="34">
        <f t="shared" si="0"/>
        <v>3.2658503866280428E-3</v>
      </c>
      <c r="D28" s="15">
        <f t="shared" si="1"/>
        <v>1</v>
      </c>
      <c r="E28" s="30"/>
      <c r="F28" s="34">
        <f t="shared" si="2"/>
        <v>0</v>
      </c>
      <c r="G28" s="15">
        <f t="shared" si="3"/>
        <v>0</v>
      </c>
      <c r="H28" s="46">
        <v>362.71815515435657</v>
      </c>
      <c r="I28" s="47">
        <f t="shared" si="4"/>
        <v>3.0577225050802204E-3</v>
      </c>
      <c r="J28" s="48">
        <f t="shared" si="5"/>
        <v>1</v>
      </c>
      <c r="L28" s="23" t="s">
        <v>46</v>
      </c>
      <c r="M28" s="30">
        <v>34.637861011576199</v>
      </c>
      <c r="N28" s="34">
        <f t="shared" si="6"/>
        <v>1.2741955482513346E-2</v>
      </c>
      <c r="O28" s="40">
        <f t="shared" si="7"/>
        <v>9.5495250291058306E-2</v>
      </c>
      <c r="P28" s="30"/>
      <c r="Q28" s="34">
        <f t="shared" si="8"/>
        <v>0</v>
      </c>
      <c r="R28" s="40">
        <f t="shared" si="41"/>
        <v>0</v>
      </c>
      <c r="S28" s="30">
        <v>34.637861011576199</v>
      </c>
      <c r="T28" s="34">
        <f t="shared" si="9"/>
        <v>1.1105380382414902E-2</v>
      </c>
      <c r="U28" s="40">
        <f t="shared" si="10"/>
        <v>9.5495250291058306E-2</v>
      </c>
      <c r="V28" s="96"/>
      <c r="W28" s="78">
        <f t="shared" si="11"/>
        <v>0</v>
      </c>
      <c r="X28" s="79">
        <f t="shared" si="12"/>
        <v>0</v>
      </c>
      <c r="Y28" s="96"/>
      <c r="Z28" s="78">
        <f t="shared" si="13"/>
        <v>0</v>
      </c>
      <c r="AA28" s="79">
        <f t="shared" si="14"/>
        <v>0</v>
      </c>
      <c r="AB28" s="96"/>
      <c r="AC28" s="78">
        <f t="shared" si="15"/>
        <v>0</v>
      </c>
      <c r="AD28" s="79">
        <f t="shared" si="16"/>
        <v>0</v>
      </c>
      <c r="AE28" s="30">
        <v>250.70518806120586</v>
      </c>
      <c r="AF28" s="34">
        <f t="shared" si="17"/>
        <v>9.9712444386847905E-3</v>
      </c>
      <c r="AG28" s="40">
        <f t="shared" si="18"/>
        <v>0.69118455886090668</v>
      </c>
      <c r="AH28" s="30"/>
      <c r="AI28" s="34">
        <f t="shared" si="19"/>
        <v>0</v>
      </c>
      <c r="AJ28" s="40">
        <f t="shared" si="20"/>
        <v>0</v>
      </c>
      <c r="AK28" s="30">
        <v>250.70518806120586</v>
      </c>
      <c r="AL28" s="34">
        <f t="shared" si="21"/>
        <v>9.4141901202026129E-3</v>
      </c>
      <c r="AM28" s="40">
        <f t="shared" si="22"/>
        <v>0.69118455886090668</v>
      </c>
      <c r="AN28" s="96">
        <v>28.726735210774599</v>
      </c>
      <c r="AO28" s="78">
        <f t="shared" si="23"/>
        <v>5.8046312608443416E-4</v>
      </c>
      <c r="AP28" s="79">
        <f t="shared" si="24"/>
        <v>7.9198503859145924E-2</v>
      </c>
      <c r="AQ28" s="96"/>
      <c r="AR28" s="78">
        <f t="shared" si="25"/>
        <v>0</v>
      </c>
      <c r="AS28" s="79">
        <f t="shared" si="26"/>
        <v>0</v>
      </c>
      <c r="AT28" s="96">
        <v>28.726735210774599</v>
      </c>
      <c r="AU28" s="78">
        <f t="shared" si="27"/>
        <v>5.600248163770403E-4</v>
      </c>
      <c r="AV28" s="79">
        <f t="shared" si="28"/>
        <v>7.9198503859145924E-2</v>
      </c>
      <c r="AW28" s="30">
        <v>48.648370870799894</v>
      </c>
      <c r="AX28" s="34">
        <f t="shared" si="29"/>
        <v>2.0142748603150756E-3</v>
      </c>
      <c r="AY28" s="40">
        <f t="shared" si="30"/>
        <v>0.13412168698888902</v>
      </c>
      <c r="AZ28" s="30"/>
      <c r="BA28" s="34">
        <f t="shared" si="31"/>
        <v>0</v>
      </c>
      <c r="BB28" s="40">
        <f t="shared" si="32"/>
        <v>0</v>
      </c>
      <c r="BC28" s="30">
        <v>48.648370870799894</v>
      </c>
      <c r="BD28" s="34">
        <f t="shared" si="33"/>
        <v>1.8092332327240446E-3</v>
      </c>
      <c r="BE28" s="40">
        <f t="shared" si="34"/>
        <v>0.13412168698888902</v>
      </c>
      <c r="BF28" s="97">
        <v>362.71815515435657</v>
      </c>
      <c r="BG28" s="64">
        <f t="shared" si="35"/>
        <v>3.2658503866280428E-3</v>
      </c>
      <c r="BH28" s="65">
        <f t="shared" si="42"/>
        <v>1</v>
      </c>
      <c r="BI28" s="97"/>
      <c r="BJ28" s="64">
        <f t="shared" si="37"/>
        <v>0</v>
      </c>
      <c r="BK28" s="63">
        <f t="shared" si="43"/>
        <v>0</v>
      </c>
      <c r="BL28" s="97">
        <v>362.71815515435657</v>
      </c>
      <c r="BM28" s="64">
        <f t="shared" si="39"/>
        <v>3.0577225050802204E-3</v>
      </c>
      <c r="BN28" s="65">
        <f t="shared" si="40"/>
        <v>1</v>
      </c>
      <c r="BO28" s="10"/>
      <c r="BP28" s="10"/>
      <c r="BQ28" s="10"/>
      <c r="BR28" s="10"/>
      <c r="BS28" s="10"/>
      <c r="BT28" s="10"/>
      <c r="BU28" s="10"/>
    </row>
    <row r="29" spans="1:73" s="7" customFormat="1" ht="15.75" customHeight="1">
      <c r="A29" s="23" t="s">
        <v>45</v>
      </c>
      <c r="B29" s="30">
        <v>253.3843106829415</v>
      </c>
      <c r="C29" s="34">
        <f t="shared" si="0"/>
        <v>2.2814277070228573E-3</v>
      </c>
      <c r="D29" s="15">
        <f t="shared" si="1"/>
        <v>1</v>
      </c>
      <c r="E29" s="30"/>
      <c r="F29" s="34">
        <f t="shared" si="2"/>
        <v>0</v>
      </c>
      <c r="G29" s="15">
        <f t="shared" si="3"/>
        <v>0</v>
      </c>
      <c r="H29" s="46">
        <v>253.3843106829415</v>
      </c>
      <c r="I29" s="47">
        <f t="shared" si="4"/>
        <v>2.1360356469605378E-3</v>
      </c>
      <c r="J29" s="48">
        <f t="shared" si="5"/>
        <v>1</v>
      </c>
      <c r="L29" s="23" t="s">
        <v>45</v>
      </c>
      <c r="M29" s="30"/>
      <c r="N29" s="34">
        <f t="shared" si="6"/>
        <v>0</v>
      </c>
      <c r="O29" s="40">
        <f t="shared" si="7"/>
        <v>0</v>
      </c>
      <c r="P29" s="30"/>
      <c r="Q29" s="34">
        <f t="shared" si="8"/>
        <v>0</v>
      </c>
      <c r="R29" s="40">
        <f t="shared" si="41"/>
        <v>0</v>
      </c>
      <c r="S29" s="30"/>
      <c r="T29" s="34">
        <f t="shared" si="9"/>
        <v>0</v>
      </c>
      <c r="U29" s="40">
        <f t="shared" si="10"/>
        <v>0</v>
      </c>
      <c r="V29" s="96"/>
      <c r="W29" s="78">
        <f t="shared" si="11"/>
        <v>0</v>
      </c>
      <c r="X29" s="79">
        <f t="shared" si="12"/>
        <v>0</v>
      </c>
      <c r="Y29" s="96"/>
      <c r="Z29" s="78">
        <f t="shared" si="13"/>
        <v>0</v>
      </c>
      <c r="AA29" s="79">
        <f t="shared" si="14"/>
        <v>0</v>
      </c>
      <c r="AB29" s="96"/>
      <c r="AC29" s="78">
        <f t="shared" si="15"/>
        <v>0</v>
      </c>
      <c r="AD29" s="79">
        <f t="shared" si="16"/>
        <v>0</v>
      </c>
      <c r="AE29" s="30">
        <v>65.326451067314267</v>
      </c>
      <c r="AF29" s="34">
        <f t="shared" si="17"/>
        <v>2.5982151264653743E-3</v>
      </c>
      <c r="AG29" s="40">
        <f t="shared" si="18"/>
        <v>0.25781569068440435</v>
      </c>
      <c r="AH29" s="30"/>
      <c r="AI29" s="34">
        <f t="shared" si="19"/>
        <v>0</v>
      </c>
      <c r="AJ29" s="40">
        <f t="shared" si="20"/>
        <v>0</v>
      </c>
      <c r="AK29" s="30">
        <v>65.326451067314267</v>
      </c>
      <c r="AL29" s="34">
        <f t="shared" si="21"/>
        <v>2.4530630378325779E-3</v>
      </c>
      <c r="AM29" s="40">
        <f t="shared" si="22"/>
        <v>0.25781569068440435</v>
      </c>
      <c r="AN29" s="96">
        <v>97.650234289223846</v>
      </c>
      <c r="AO29" s="78">
        <f t="shared" si="23"/>
        <v>1.9731570553531016E-3</v>
      </c>
      <c r="AP29" s="79">
        <f t="shared" si="24"/>
        <v>0.38538390173420439</v>
      </c>
      <c r="AQ29" s="96"/>
      <c r="AR29" s="78">
        <f t="shared" si="25"/>
        <v>0</v>
      </c>
      <c r="AS29" s="79">
        <f t="shared" si="26"/>
        <v>0</v>
      </c>
      <c r="AT29" s="96">
        <v>97.650234289223846</v>
      </c>
      <c r="AU29" s="78">
        <f t="shared" si="27"/>
        <v>1.9036815052511135E-3</v>
      </c>
      <c r="AV29" s="79">
        <f t="shared" si="28"/>
        <v>0.38538390173420439</v>
      </c>
      <c r="AW29" s="30">
        <v>90.407625326403405</v>
      </c>
      <c r="AX29" s="34">
        <f t="shared" si="29"/>
        <v>3.7433074040525349E-3</v>
      </c>
      <c r="AY29" s="40">
        <f t="shared" si="30"/>
        <v>0.35680040758139125</v>
      </c>
      <c r="AZ29" s="30"/>
      <c r="BA29" s="34">
        <f t="shared" si="31"/>
        <v>0</v>
      </c>
      <c r="BB29" s="40">
        <f t="shared" si="32"/>
        <v>0</v>
      </c>
      <c r="BC29" s="30">
        <v>90.407625326403405</v>
      </c>
      <c r="BD29" s="34">
        <f t="shared" si="33"/>
        <v>3.3622601806460777E-3</v>
      </c>
      <c r="BE29" s="40">
        <f t="shared" si="34"/>
        <v>0.35680040758139125</v>
      </c>
      <c r="BF29" s="97">
        <v>253.3843106829415</v>
      </c>
      <c r="BG29" s="64">
        <f t="shared" si="35"/>
        <v>2.2814277070228573E-3</v>
      </c>
      <c r="BH29" s="65">
        <f t="shared" si="42"/>
        <v>1</v>
      </c>
      <c r="BI29" s="97"/>
      <c r="BJ29" s="64">
        <f t="shared" si="37"/>
        <v>0</v>
      </c>
      <c r="BK29" s="63">
        <f t="shared" si="43"/>
        <v>0</v>
      </c>
      <c r="BL29" s="97">
        <v>253.3843106829415</v>
      </c>
      <c r="BM29" s="64">
        <f t="shared" si="39"/>
        <v>2.1360356469605378E-3</v>
      </c>
      <c r="BN29" s="65">
        <f t="shared" si="40"/>
        <v>1</v>
      </c>
      <c r="BO29" s="10"/>
      <c r="BP29" s="10"/>
      <c r="BQ29" s="10"/>
      <c r="BR29" s="10"/>
      <c r="BS29" s="10"/>
      <c r="BT29" s="10"/>
      <c r="BU29" s="10"/>
    </row>
    <row r="30" spans="1:73" s="7" customFormat="1" ht="15.75" customHeight="1">
      <c r="A30" s="23" t="s">
        <v>29</v>
      </c>
      <c r="B30" s="30">
        <v>227.97039974214383</v>
      </c>
      <c r="C30" s="34">
        <f t="shared" si="0"/>
        <v>2.0526053288421608E-3</v>
      </c>
      <c r="D30" s="15">
        <f t="shared" si="1"/>
        <v>0.77809476454220716</v>
      </c>
      <c r="E30" s="30">
        <v>65.014992437265633</v>
      </c>
      <c r="F30" s="34">
        <f t="shared" si="2"/>
        <v>8.6001952995256314E-3</v>
      </c>
      <c r="G30" s="15">
        <f t="shared" si="3"/>
        <v>0.22190523545779284</v>
      </c>
      <c r="H30" s="46">
        <v>292.98539217940947</v>
      </c>
      <c r="I30" s="47">
        <f t="shared" si="4"/>
        <v>2.4698736873137589E-3</v>
      </c>
      <c r="J30" s="48">
        <f t="shared" si="5"/>
        <v>1</v>
      </c>
      <c r="L30" s="23" t="s">
        <v>29</v>
      </c>
      <c r="M30" s="30">
        <v>2.5522777908503897</v>
      </c>
      <c r="N30" s="34">
        <f t="shared" si="6"/>
        <v>9.3888620833585659E-4</v>
      </c>
      <c r="O30" s="40">
        <f t="shared" si="7"/>
        <v>8.7112800125116949E-3</v>
      </c>
      <c r="P30" s="30"/>
      <c r="Q30" s="34">
        <f t="shared" si="8"/>
        <v>0</v>
      </c>
      <c r="R30" s="40">
        <f t="shared" si="41"/>
        <v>0</v>
      </c>
      <c r="S30" s="30">
        <v>2.5522777908503897</v>
      </c>
      <c r="T30" s="34">
        <f t="shared" si="9"/>
        <v>8.1829578620661383E-4</v>
      </c>
      <c r="U30" s="40">
        <f t="shared" si="10"/>
        <v>8.7112800125116949E-3</v>
      </c>
      <c r="V30" s="96">
        <v>49.938775105575033</v>
      </c>
      <c r="W30" s="78">
        <f t="shared" si="11"/>
        <v>5.2228724121472911E-3</v>
      </c>
      <c r="X30" s="79">
        <f t="shared" si="12"/>
        <v>0.17044800334275725</v>
      </c>
      <c r="Y30" s="96"/>
      <c r="Z30" s="78">
        <f t="shared" si="13"/>
        <v>0</v>
      </c>
      <c r="AA30" s="79">
        <f t="shared" si="14"/>
        <v>0</v>
      </c>
      <c r="AB30" s="96">
        <v>49.938775105575033</v>
      </c>
      <c r="AC30" s="78">
        <f t="shared" si="15"/>
        <v>4.6716975909122417E-3</v>
      </c>
      <c r="AD30" s="79">
        <f t="shared" si="16"/>
        <v>0.17044800334275725</v>
      </c>
      <c r="AE30" s="30">
        <v>51.90532208818513</v>
      </c>
      <c r="AF30" s="34">
        <f t="shared" si="17"/>
        <v>2.0644194011797002E-3</v>
      </c>
      <c r="AG30" s="40">
        <f t="shared" si="18"/>
        <v>0.17716010242722588</v>
      </c>
      <c r="AH30" s="30">
        <v>30.365936032211614</v>
      </c>
      <c r="AI30" s="34">
        <f t="shared" si="19"/>
        <v>2.0410711008544205E-2</v>
      </c>
      <c r="AJ30" s="40">
        <f t="shared" si="20"/>
        <v>0.10364317417442112</v>
      </c>
      <c r="AK30" s="30">
        <v>82.271258120396737</v>
      </c>
      <c r="AL30" s="34">
        <f t="shared" si="21"/>
        <v>3.0893547571284857E-3</v>
      </c>
      <c r="AM30" s="40">
        <f t="shared" si="22"/>
        <v>0.280803276601647</v>
      </c>
      <c r="AN30" s="96">
        <v>54.223310666775816</v>
      </c>
      <c r="AO30" s="78">
        <f t="shared" si="23"/>
        <v>1.0956564393881723E-3</v>
      </c>
      <c r="AP30" s="79">
        <f t="shared" si="24"/>
        <v>0.18507172068692146</v>
      </c>
      <c r="AQ30" s="96">
        <v>17.5488255435912</v>
      </c>
      <c r="AR30" s="78">
        <f t="shared" si="25"/>
        <v>9.7162508377888653E-3</v>
      </c>
      <c r="AS30" s="79">
        <f t="shared" si="26"/>
        <v>5.9896588744756202E-2</v>
      </c>
      <c r="AT30" s="96">
        <v>71.772136210367023</v>
      </c>
      <c r="AU30" s="78">
        <f t="shared" si="27"/>
        <v>1.3991905835203646E-3</v>
      </c>
      <c r="AV30" s="79">
        <f t="shared" si="28"/>
        <v>0.24496830943167769</v>
      </c>
      <c r="AW30" s="30">
        <v>69.350714090757464</v>
      </c>
      <c r="AX30" s="34">
        <f t="shared" si="29"/>
        <v>2.8714507276904086E-3</v>
      </c>
      <c r="AY30" s="40">
        <f t="shared" si="30"/>
        <v>0.23670365807279084</v>
      </c>
      <c r="AZ30" s="30">
        <v>17.100230861462816</v>
      </c>
      <c r="BA30" s="34">
        <f t="shared" si="31"/>
        <v>6.2474806644188053E-3</v>
      </c>
      <c r="BB30" s="40">
        <f t="shared" si="32"/>
        <v>5.8365472538615501E-2</v>
      </c>
      <c r="BC30" s="30">
        <v>86.450944952220283</v>
      </c>
      <c r="BD30" s="34">
        <f t="shared" si="33"/>
        <v>3.2151112115007228E-3</v>
      </c>
      <c r="BE30" s="40">
        <f t="shared" si="34"/>
        <v>0.29506913061140633</v>
      </c>
      <c r="BF30" s="97">
        <v>227.97039974214383</v>
      </c>
      <c r="BG30" s="64">
        <f t="shared" si="35"/>
        <v>2.0526053288421608E-3</v>
      </c>
      <c r="BH30" s="65">
        <f t="shared" si="42"/>
        <v>0.77809476454220716</v>
      </c>
      <c r="BI30" s="97">
        <v>65.014992437265633</v>
      </c>
      <c r="BJ30" s="64">
        <f t="shared" si="37"/>
        <v>8.6001952995256314E-3</v>
      </c>
      <c r="BK30" s="63">
        <f>SUM(R30,AA30,AJ30,AS30,BB30)</f>
        <v>0.22190523545779284</v>
      </c>
      <c r="BL30" s="97">
        <v>292.98539217940947</v>
      </c>
      <c r="BM30" s="64">
        <f t="shared" si="39"/>
        <v>2.4698736873137589E-3</v>
      </c>
      <c r="BN30" s="65">
        <f t="shared" si="40"/>
        <v>0.99999999999999989</v>
      </c>
      <c r="BO30" s="10"/>
      <c r="BP30" s="10"/>
      <c r="BQ30" s="10"/>
      <c r="BR30" s="10"/>
      <c r="BS30" s="10"/>
      <c r="BT30" s="10"/>
      <c r="BU30" s="10"/>
    </row>
    <row r="31" spans="1:73" s="7" customFormat="1" ht="15.75" customHeight="1">
      <c r="A31" s="23" t="s">
        <v>48</v>
      </c>
      <c r="B31" s="30">
        <v>221.70707827027388</v>
      </c>
      <c r="C31" s="34">
        <f t="shared" si="0"/>
        <v>1.9962114854135695E-3</v>
      </c>
      <c r="D31" s="15">
        <f t="shared" si="1"/>
        <v>1</v>
      </c>
      <c r="E31" s="30"/>
      <c r="F31" s="34">
        <f t="shared" si="2"/>
        <v>0</v>
      </c>
      <c r="G31" s="15">
        <f t="shared" si="3"/>
        <v>0</v>
      </c>
      <c r="H31" s="46">
        <v>221.70707827027388</v>
      </c>
      <c r="I31" s="47">
        <f t="shared" si="4"/>
        <v>1.8689958391360547E-3</v>
      </c>
      <c r="J31" s="48">
        <f t="shared" si="5"/>
        <v>1</v>
      </c>
      <c r="L31" s="23" t="s">
        <v>48</v>
      </c>
      <c r="M31" s="30"/>
      <c r="N31" s="34">
        <f t="shared" si="6"/>
        <v>0</v>
      </c>
      <c r="O31" s="40">
        <f t="shared" si="7"/>
        <v>0</v>
      </c>
      <c r="P31" s="30"/>
      <c r="Q31" s="34">
        <f t="shared" si="8"/>
        <v>0</v>
      </c>
      <c r="R31" s="40">
        <f t="shared" si="41"/>
        <v>0</v>
      </c>
      <c r="S31" s="30"/>
      <c r="T31" s="34">
        <f t="shared" si="9"/>
        <v>0</v>
      </c>
      <c r="U31" s="40">
        <f t="shared" si="10"/>
        <v>0</v>
      </c>
      <c r="V31" s="96"/>
      <c r="W31" s="78">
        <f t="shared" si="11"/>
        <v>0</v>
      </c>
      <c r="X31" s="79">
        <f t="shared" si="12"/>
        <v>0</v>
      </c>
      <c r="Y31" s="96"/>
      <c r="Z31" s="78">
        <f t="shared" si="13"/>
        <v>0</v>
      </c>
      <c r="AA31" s="79">
        <f t="shared" si="14"/>
        <v>0</v>
      </c>
      <c r="AB31" s="96"/>
      <c r="AC31" s="78">
        <f t="shared" si="15"/>
        <v>0</v>
      </c>
      <c r="AD31" s="79">
        <f t="shared" si="16"/>
        <v>0</v>
      </c>
      <c r="AE31" s="30">
        <v>91.401706164809468</v>
      </c>
      <c r="AF31" s="34">
        <f t="shared" si="17"/>
        <v>3.6353007344214032E-3</v>
      </c>
      <c r="AG31" s="40">
        <f t="shared" si="18"/>
        <v>0.41226336514788875</v>
      </c>
      <c r="AH31" s="30"/>
      <c r="AI31" s="34">
        <f t="shared" si="19"/>
        <v>0</v>
      </c>
      <c r="AJ31" s="40">
        <f t="shared" si="20"/>
        <v>0</v>
      </c>
      <c r="AK31" s="30">
        <v>91.401706164809468</v>
      </c>
      <c r="AL31" s="34">
        <f t="shared" si="21"/>
        <v>3.4322107404348573E-3</v>
      </c>
      <c r="AM31" s="40">
        <f t="shared" si="22"/>
        <v>0.41226336514788875</v>
      </c>
      <c r="AN31" s="96">
        <v>112.88603806668364</v>
      </c>
      <c r="AO31" s="78">
        <f t="shared" si="23"/>
        <v>2.2810173890869634E-3</v>
      </c>
      <c r="AP31" s="79">
        <f t="shared" si="24"/>
        <v>0.50916749680435991</v>
      </c>
      <c r="AQ31" s="96"/>
      <c r="AR31" s="78">
        <f t="shared" si="25"/>
        <v>0</v>
      </c>
      <c r="AS31" s="79">
        <f t="shared" si="26"/>
        <v>0</v>
      </c>
      <c r="AT31" s="96">
        <v>112.88603806668364</v>
      </c>
      <c r="AU31" s="78">
        <f t="shared" si="27"/>
        <v>2.2007019689489257E-3</v>
      </c>
      <c r="AV31" s="79">
        <f t="shared" si="28"/>
        <v>0.50916749680435991</v>
      </c>
      <c r="AW31" s="30">
        <v>17.419334038780779</v>
      </c>
      <c r="AX31" s="34">
        <f t="shared" si="29"/>
        <v>7.2124361021115265E-4</v>
      </c>
      <c r="AY31" s="40">
        <f t="shared" si="30"/>
        <v>7.8569138047751425E-2</v>
      </c>
      <c r="AZ31" s="30"/>
      <c r="BA31" s="34">
        <f t="shared" si="31"/>
        <v>0</v>
      </c>
      <c r="BB31" s="40">
        <f t="shared" si="32"/>
        <v>0</v>
      </c>
      <c r="BC31" s="30">
        <v>17.419334038780779</v>
      </c>
      <c r="BD31" s="34">
        <f t="shared" si="33"/>
        <v>6.4782514749738311E-4</v>
      </c>
      <c r="BE31" s="40">
        <f t="shared" si="34"/>
        <v>7.8569138047751425E-2</v>
      </c>
      <c r="BF31" s="97">
        <v>221.70707827027388</v>
      </c>
      <c r="BG31" s="64">
        <f t="shared" si="35"/>
        <v>1.9962114854135695E-3</v>
      </c>
      <c r="BH31" s="65">
        <f t="shared" si="42"/>
        <v>1</v>
      </c>
      <c r="BI31" s="97"/>
      <c r="BJ31" s="64">
        <f t="shared" si="37"/>
        <v>0</v>
      </c>
      <c r="BK31" s="63">
        <f t="shared" si="43"/>
        <v>0</v>
      </c>
      <c r="BL31" s="97">
        <v>221.70707827027388</v>
      </c>
      <c r="BM31" s="64">
        <f t="shared" si="39"/>
        <v>1.8689958391360547E-3</v>
      </c>
      <c r="BN31" s="65">
        <f t="shared" si="40"/>
        <v>1</v>
      </c>
      <c r="BO31" s="10"/>
      <c r="BP31" s="10"/>
      <c r="BQ31" s="10"/>
      <c r="BR31" s="10"/>
      <c r="BS31" s="10"/>
      <c r="BT31" s="10"/>
      <c r="BU31" s="10"/>
    </row>
    <row r="32" spans="1:73" s="7" customFormat="1" ht="15.75" customHeight="1">
      <c r="A32" s="23" t="s">
        <v>30</v>
      </c>
      <c r="B32" s="30">
        <v>217.89735587192246</v>
      </c>
      <c r="C32" s="34">
        <f t="shared" si="0"/>
        <v>1.9619094159119567E-3</v>
      </c>
      <c r="D32" s="15">
        <f t="shared" si="1"/>
        <v>0.60731223950637736</v>
      </c>
      <c r="E32" s="30">
        <v>140.89231062488508</v>
      </c>
      <c r="F32" s="34">
        <f t="shared" si="2"/>
        <v>1.8637261070892822E-2</v>
      </c>
      <c r="G32" s="15">
        <f t="shared" si="3"/>
        <v>0.39268776049362258</v>
      </c>
      <c r="H32" s="46">
        <v>358.78966649680757</v>
      </c>
      <c r="I32" s="47">
        <f t="shared" si="4"/>
        <v>3.024605254100522E-3</v>
      </c>
      <c r="J32" s="48">
        <f t="shared" si="5"/>
        <v>1</v>
      </c>
      <c r="L32" s="23" t="s">
        <v>30</v>
      </c>
      <c r="M32" s="30">
        <v>37.729050844252427</v>
      </c>
      <c r="N32" s="34">
        <f t="shared" si="6"/>
        <v>1.3879086993688207E-2</v>
      </c>
      <c r="O32" s="40">
        <f t="shared" si="7"/>
        <v>0.10515645897117311</v>
      </c>
      <c r="P32" s="30">
        <v>20.069083049205879</v>
      </c>
      <c r="Q32" s="34">
        <f t="shared" si="8"/>
        <v>5.0096807163602687E-2</v>
      </c>
      <c r="R32" s="40">
        <f t="shared" si="41"/>
        <v>5.5935510197823522E-2</v>
      </c>
      <c r="S32" s="30">
        <v>57.798133893458306</v>
      </c>
      <c r="T32" s="34">
        <f t="shared" si="9"/>
        <v>1.8530886248030284E-2</v>
      </c>
      <c r="U32" s="40">
        <f t="shared" si="10"/>
        <v>0.16109196916899662</v>
      </c>
      <c r="V32" s="96">
        <v>105.46582859434561</v>
      </c>
      <c r="W32" s="78">
        <f t="shared" si="11"/>
        <v>1.1030197785691562E-2</v>
      </c>
      <c r="X32" s="79">
        <f t="shared" si="12"/>
        <v>0.29394890221924497</v>
      </c>
      <c r="Y32" s="96">
        <v>9.5722916940509961</v>
      </c>
      <c r="Z32" s="78">
        <f t="shared" si="13"/>
        <v>8.4854095308902217E-3</v>
      </c>
      <c r="AA32" s="79">
        <f t="shared" si="14"/>
        <v>2.6679396281152842E-2</v>
      </c>
      <c r="AB32" s="96">
        <v>115.03812028839661</v>
      </c>
      <c r="AC32" s="78">
        <f t="shared" si="15"/>
        <v>1.0761643798395421E-2</v>
      </c>
      <c r="AD32" s="79">
        <f t="shared" si="16"/>
        <v>0.32062829850039787</v>
      </c>
      <c r="AE32" s="30">
        <v>55.093545958622983</v>
      </c>
      <c r="AF32" s="34">
        <f t="shared" si="17"/>
        <v>2.1912239550991204E-3</v>
      </c>
      <c r="AG32" s="40">
        <f t="shared" si="18"/>
        <v>0.15355388157232</v>
      </c>
      <c r="AH32" s="30">
        <v>109.19698774322028</v>
      </c>
      <c r="AI32" s="34">
        <f t="shared" si="19"/>
        <v>7.339764390816593E-2</v>
      </c>
      <c r="AJ32" s="40">
        <f t="shared" si="20"/>
        <v>0.30434819600411173</v>
      </c>
      <c r="AK32" s="30">
        <v>164.29053370184326</v>
      </c>
      <c r="AL32" s="34">
        <f t="shared" si="21"/>
        <v>6.169247358539358E-3</v>
      </c>
      <c r="AM32" s="40">
        <f t="shared" si="22"/>
        <v>0.45790207757643175</v>
      </c>
      <c r="AN32" s="96"/>
      <c r="AO32" s="78">
        <f t="shared" si="23"/>
        <v>0</v>
      </c>
      <c r="AP32" s="79">
        <f t="shared" si="24"/>
        <v>0</v>
      </c>
      <c r="AQ32" s="96"/>
      <c r="AR32" s="78">
        <f t="shared" si="25"/>
        <v>0</v>
      </c>
      <c r="AS32" s="79">
        <f t="shared" si="26"/>
        <v>0</v>
      </c>
      <c r="AT32" s="96"/>
      <c r="AU32" s="78">
        <f t="shared" si="27"/>
        <v>0</v>
      </c>
      <c r="AV32" s="79">
        <f t="shared" si="28"/>
        <v>0</v>
      </c>
      <c r="AW32" s="30">
        <v>19.608930474701413</v>
      </c>
      <c r="AX32" s="34">
        <f t="shared" si="29"/>
        <v>8.119033584445246E-4</v>
      </c>
      <c r="AY32" s="40">
        <f t="shared" si="30"/>
        <v>5.4652996743639187E-2</v>
      </c>
      <c r="AZ32" s="30">
        <v>2.0539481384079581</v>
      </c>
      <c r="BA32" s="34">
        <f t="shared" si="31"/>
        <v>7.5039930071008542E-4</v>
      </c>
      <c r="BB32" s="40">
        <f t="shared" si="32"/>
        <v>5.7246580105345191E-3</v>
      </c>
      <c r="BC32" s="30">
        <v>21.66287861310937</v>
      </c>
      <c r="BD32" s="34">
        <f t="shared" si="33"/>
        <v>8.0564259813331758E-4</v>
      </c>
      <c r="BE32" s="40">
        <f t="shared" si="34"/>
        <v>6.0377654754173699E-2</v>
      </c>
      <c r="BF32" s="97">
        <v>217.89735587192246</v>
      </c>
      <c r="BG32" s="64">
        <f t="shared" si="35"/>
        <v>1.9619094159119567E-3</v>
      </c>
      <c r="BH32" s="65">
        <f t="shared" si="42"/>
        <v>0.60731223950637725</v>
      </c>
      <c r="BI32" s="97">
        <v>140.89231062488508</v>
      </c>
      <c r="BJ32" s="64">
        <f t="shared" si="37"/>
        <v>1.8637261070892822E-2</v>
      </c>
      <c r="BK32" s="63">
        <f t="shared" si="43"/>
        <v>0.39268776049362258</v>
      </c>
      <c r="BL32" s="97">
        <v>358.78966649680757</v>
      </c>
      <c r="BM32" s="64">
        <f t="shared" si="39"/>
        <v>3.024605254100522E-3</v>
      </c>
      <c r="BN32" s="65">
        <f t="shared" si="40"/>
        <v>0.99999999999999989</v>
      </c>
      <c r="BO32" s="10"/>
      <c r="BP32" s="10"/>
      <c r="BQ32" s="10"/>
      <c r="BR32" s="10"/>
      <c r="BS32" s="10"/>
      <c r="BT32" s="10"/>
      <c r="BU32" s="10"/>
    </row>
    <row r="33" spans="1:73" s="7" customFormat="1" ht="15.75" customHeight="1">
      <c r="A33" s="23" t="s">
        <v>49</v>
      </c>
      <c r="B33" s="30">
        <v>199.7460866033704</v>
      </c>
      <c r="C33" s="34">
        <f t="shared" si="0"/>
        <v>1.7984785842424921E-3</v>
      </c>
      <c r="D33" s="15">
        <f t="shared" si="1"/>
        <v>1</v>
      </c>
      <c r="E33" s="30"/>
      <c r="F33" s="34">
        <f t="shared" si="2"/>
        <v>0</v>
      </c>
      <c r="G33" s="15">
        <f t="shared" si="3"/>
        <v>0</v>
      </c>
      <c r="H33" s="46">
        <v>199.7460866033704</v>
      </c>
      <c r="I33" s="47">
        <f t="shared" si="4"/>
        <v>1.6838641673420313E-3</v>
      </c>
      <c r="J33" s="48">
        <f t="shared" si="5"/>
        <v>1</v>
      </c>
      <c r="L33" s="23" t="s">
        <v>49</v>
      </c>
      <c r="M33" s="30"/>
      <c r="N33" s="34">
        <f t="shared" si="6"/>
        <v>0</v>
      </c>
      <c r="O33" s="40">
        <f t="shared" si="7"/>
        <v>0</v>
      </c>
      <c r="P33" s="30"/>
      <c r="Q33" s="34">
        <f t="shared" si="8"/>
        <v>0</v>
      </c>
      <c r="R33" s="40">
        <f t="shared" si="41"/>
        <v>0</v>
      </c>
      <c r="S33" s="30"/>
      <c r="T33" s="34">
        <f t="shared" si="9"/>
        <v>0</v>
      </c>
      <c r="U33" s="40">
        <f t="shared" si="10"/>
        <v>0</v>
      </c>
      <c r="V33" s="96">
        <v>4.2305788880835795</v>
      </c>
      <c r="W33" s="78">
        <f t="shared" si="11"/>
        <v>4.4245726322425912E-4</v>
      </c>
      <c r="X33" s="79">
        <f t="shared" si="12"/>
        <v>2.1179783594379543E-2</v>
      </c>
      <c r="Y33" s="96"/>
      <c r="Z33" s="78">
        <f t="shared" si="13"/>
        <v>0</v>
      </c>
      <c r="AA33" s="79">
        <f t="shared" si="14"/>
        <v>0</v>
      </c>
      <c r="AB33" s="96">
        <v>4.2305788880835795</v>
      </c>
      <c r="AC33" s="78">
        <f t="shared" si="15"/>
        <v>3.9576431656245908E-4</v>
      </c>
      <c r="AD33" s="79">
        <f t="shared" si="16"/>
        <v>2.1179783594379543E-2</v>
      </c>
      <c r="AE33" s="30">
        <v>18.850106360042901</v>
      </c>
      <c r="AF33" s="34">
        <f t="shared" si="17"/>
        <v>7.4972129481942437E-4</v>
      </c>
      <c r="AG33" s="40">
        <f t="shared" si="18"/>
        <v>9.4370341269678901E-2</v>
      </c>
      <c r="AH33" s="30"/>
      <c r="AI33" s="34">
        <f t="shared" si="19"/>
        <v>0</v>
      </c>
      <c r="AJ33" s="40">
        <f t="shared" si="20"/>
        <v>0</v>
      </c>
      <c r="AK33" s="30">
        <v>18.850106360042901</v>
      </c>
      <c r="AL33" s="34">
        <f t="shared" si="21"/>
        <v>7.0783730656647013E-4</v>
      </c>
      <c r="AM33" s="40">
        <f t="shared" si="22"/>
        <v>9.4370341269678901E-2</v>
      </c>
      <c r="AN33" s="96">
        <v>106.48034942474381</v>
      </c>
      <c r="AO33" s="78">
        <f t="shared" si="23"/>
        <v>2.1515816552125015E-3</v>
      </c>
      <c r="AP33" s="79">
        <f t="shared" si="24"/>
        <v>0.5330785260197789</v>
      </c>
      <c r="AQ33" s="96"/>
      <c r="AR33" s="78">
        <f t="shared" si="25"/>
        <v>0</v>
      </c>
      <c r="AS33" s="79">
        <f t="shared" si="26"/>
        <v>0</v>
      </c>
      <c r="AT33" s="96">
        <v>106.48034942474381</v>
      </c>
      <c r="AU33" s="78">
        <f t="shared" si="27"/>
        <v>2.0758237125390105E-3</v>
      </c>
      <c r="AV33" s="79">
        <f t="shared" si="28"/>
        <v>0.5330785260197789</v>
      </c>
      <c r="AW33" s="30">
        <v>70.185051930500123</v>
      </c>
      <c r="AX33" s="34">
        <f t="shared" si="29"/>
        <v>2.905996298395469E-3</v>
      </c>
      <c r="AY33" s="40">
        <f t="shared" si="30"/>
        <v>0.35137134911616263</v>
      </c>
      <c r="AZ33" s="30"/>
      <c r="BA33" s="34">
        <f t="shared" si="31"/>
        <v>0</v>
      </c>
      <c r="BB33" s="40">
        <f t="shared" si="32"/>
        <v>0</v>
      </c>
      <c r="BC33" s="30">
        <v>70.185051930500123</v>
      </c>
      <c r="BD33" s="34">
        <f t="shared" si="33"/>
        <v>2.6101825430158709E-3</v>
      </c>
      <c r="BE33" s="40">
        <f t="shared" si="34"/>
        <v>0.35137134911616263</v>
      </c>
      <c r="BF33" s="97">
        <v>199.7460866033704</v>
      </c>
      <c r="BG33" s="64">
        <f t="shared" si="35"/>
        <v>1.7984785842424921E-3</v>
      </c>
      <c r="BH33" s="65">
        <f t="shared" si="42"/>
        <v>1</v>
      </c>
      <c r="BI33" s="97"/>
      <c r="BJ33" s="64">
        <f t="shared" si="37"/>
        <v>0</v>
      </c>
      <c r="BK33" s="63">
        <f>SUM(R33,AA33,AJ33,AS33,BB33)</f>
        <v>0</v>
      </c>
      <c r="BL33" s="97">
        <v>199.7460866033704</v>
      </c>
      <c r="BM33" s="64">
        <f t="shared" si="39"/>
        <v>1.6838641673420313E-3</v>
      </c>
      <c r="BN33" s="65">
        <f t="shared" si="40"/>
        <v>1</v>
      </c>
      <c r="BO33" s="10"/>
      <c r="BP33" s="10"/>
      <c r="BQ33" s="10"/>
      <c r="BR33" s="10"/>
      <c r="BS33" s="10"/>
      <c r="BT33" s="10"/>
      <c r="BU33" s="10"/>
    </row>
    <row r="34" spans="1:73" s="7" customFormat="1" ht="15.75" customHeight="1">
      <c r="A34" s="23" t="s">
        <v>24</v>
      </c>
      <c r="B34" s="30">
        <v>172.17368733304664</v>
      </c>
      <c r="C34" s="34">
        <f t="shared" si="0"/>
        <v>1.5502215572984464E-3</v>
      </c>
      <c r="D34" s="15">
        <f t="shared" si="1"/>
        <v>0.67822643425711604</v>
      </c>
      <c r="E34" s="30">
        <v>81.68502214299167</v>
      </c>
      <c r="F34" s="34">
        <f t="shared" si="2"/>
        <v>1.080530993145417E-2</v>
      </c>
      <c r="G34" s="15">
        <f t="shared" si="3"/>
        <v>0.32177356574288385</v>
      </c>
      <c r="H34" s="46">
        <v>253.85870947603834</v>
      </c>
      <c r="I34" s="47">
        <f t="shared" si="4"/>
        <v>2.1400348398474163E-3</v>
      </c>
      <c r="J34" s="48">
        <f t="shared" si="5"/>
        <v>0.99999999999999989</v>
      </c>
      <c r="L34" s="23" t="s">
        <v>24</v>
      </c>
      <c r="M34" s="30">
        <v>1.2780402053307001</v>
      </c>
      <c r="N34" s="34">
        <f t="shared" si="6"/>
        <v>4.7014252397812711E-4</v>
      </c>
      <c r="O34" s="40">
        <f t="shared" si="7"/>
        <v>5.0344548271302626E-3</v>
      </c>
      <c r="P34" s="30">
        <v>2.4238525937256372</v>
      </c>
      <c r="Q34" s="34">
        <f t="shared" si="8"/>
        <v>6.0504645719564286E-3</v>
      </c>
      <c r="R34" s="40">
        <f t="shared" si="41"/>
        <v>9.5480379567375994E-3</v>
      </c>
      <c r="S34" s="30">
        <v>3.7018927990563375</v>
      </c>
      <c r="T34" s="34">
        <f t="shared" si="9"/>
        <v>1.1868783599167309E-3</v>
      </c>
      <c r="U34" s="40">
        <f t="shared" si="10"/>
        <v>1.4582492783867864E-2</v>
      </c>
      <c r="V34" s="96">
        <v>18.853019216065569</v>
      </c>
      <c r="W34" s="78">
        <f t="shared" si="11"/>
        <v>1.9717526859860651E-3</v>
      </c>
      <c r="X34" s="79">
        <f t="shared" si="12"/>
        <v>7.4265796335993353E-2</v>
      </c>
      <c r="Y34" s="96">
        <v>3.988071321415088</v>
      </c>
      <c r="Z34" s="78">
        <f t="shared" si="13"/>
        <v>3.5352473035936364E-3</v>
      </c>
      <c r="AA34" s="79">
        <f t="shared" si="14"/>
        <v>1.5709806961700958E-2</v>
      </c>
      <c r="AB34" s="96">
        <v>22.841090537480657</v>
      </c>
      <c r="AC34" s="78">
        <f t="shared" si="15"/>
        <v>2.1367497983714929E-3</v>
      </c>
      <c r="AD34" s="79">
        <f t="shared" si="16"/>
        <v>8.9975603297694315E-2</v>
      </c>
      <c r="AE34" s="30">
        <v>61.552226465696677</v>
      </c>
      <c r="AF34" s="34">
        <f t="shared" si="17"/>
        <v>2.4481036893616516E-3</v>
      </c>
      <c r="AG34" s="40">
        <f t="shared" si="18"/>
        <v>0.24246647512208588</v>
      </c>
      <c r="AH34" s="30">
        <v>21.67633341355419</v>
      </c>
      <c r="AI34" s="34">
        <f t="shared" si="19"/>
        <v>1.4569923896289064E-2</v>
      </c>
      <c r="AJ34" s="40">
        <f t="shared" si="20"/>
        <v>8.5387393082923604E-2</v>
      </c>
      <c r="AK34" s="30">
        <v>83.228559879250867</v>
      </c>
      <c r="AL34" s="34">
        <f t="shared" si="21"/>
        <v>3.1253022412230588E-3</v>
      </c>
      <c r="AM34" s="40">
        <f t="shared" si="22"/>
        <v>0.3278538682050095</v>
      </c>
      <c r="AN34" s="96">
        <v>29.428557700986346</v>
      </c>
      <c r="AO34" s="78">
        <f t="shared" si="23"/>
        <v>5.9464441308539745E-4</v>
      </c>
      <c r="AP34" s="79">
        <f t="shared" si="24"/>
        <v>0.11592494802217569</v>
      </c>
      <c r="AQ34" s="96">
        <v>39.108305068069022</v>
      </c>
      <c r="AR34" s="78">
        <f t="shared" si="25"/>
        <v>2.165307877374725E-2</v>
      </c>
      <c r="AS34" s="79">
        <f t="shared" si="26"/>
        <v>0.1540554001428123</v>
      </c>
      <c r="AT34" s="96">
        <v>68.536862769055375</v>
      </c>
      <c r="AU34" s="78">
        <f t="shared" si="27"/>
        <v>1.33611925287293E-3</v>
      </c>
      <c r="AV34" s="79">
        <f t="shared" si="28"/>
        <v>0.269980348164988</v>
      </c>
      <c r="AW34" s="30">
        <v>61.061843744967362</v>
      </c>
      <c r="AX34" s="34">
        <f t="shared" si="29"/>
        <v>2.5282519142650331E-3</v>
      </c>
      <c r="AY34" s="40">
        <f t="shared" si="30"/>
        <v>0.24053475994973092</v>
      </c>
      <c r="AZ34" s="30">
        <v>14.488459746227729</v>
      </c>
      <c r="BA34" s="34">
        <f t="shared" si="31"/>
        <v>5.293283631962898E-3</v>
      </c>
      <c r="BB34" s="40">
        <f t="shared" si="32"/>
        <v>5.7072927598709355E-2</v>
      </c>
      <c r="BC34" s="30">
        <v>75.550303491195095</v>
      </c>
      <c r="BD34" s="34">
        <f t="shared" si="33"/>
        <v>2.8097162838540517E-3</v>
      </c>
      <c r="BE34" s="40">
        <f t="shared" si="34"/>
        <v>0.2976076875484403</v>
      </c>
      <c r="BF34" s="97">
        <v>172.17368733304664</v>
      </c>
      <c r="BG34" s="64">
        <f t="shared" si="35"/>
        <v>1.5502215572984464E-3</v>
      </c>
      <c r="BH34" s="65">
        <f t="shared" si="42"/>
        <v>0.67822643425711615</v>
      </c>
      <c r="BI34" s="97">
        <v>81.68502214299167</v>
      </c>
      <c r="BJ34" s="64">
        <f t="shared" si="37"/>
        <v>1.080530993145417E-2</v>
      </c>
      <c r="BK34" s="63">
        <f t="shared" si="43"/>
        <v>0.32177356574288379</v>
      </c>
      <c r="BL34" s="97">
        <v>253.85870947603834</v>
      </c>
      <c r="BM34" s="64">
        <f t="shared" si="39"/>
        <v>2.1400348398474163E-3</v>
      </c>
      <c r="BN34" s="65">
        <f t="shared" si="40"/>
        <v>1</v>
      </c>
      <c r="BO34" s="10"/>
      <c r="BP34" s="10"/>
      <c r="BQ34" s="10"/>
      <c r="BR34" s="10"/>
      <c r="BS34" s="10"/>
      <c r="BT34" s="10"/>
      <c r="BU34" s="10"/>
    </row>
    <row r="35" spans="1:73" s="7" customFormat="1" ht="15.75" customHeight="1">
      <c r="A35" s="23" t="s">
        <v>31</v>
      </c>
      <c r="B35" s="30">
        <v>143.49695169548488</v>
      </c>
      <c r="C35" s="34">
        <f t="shared" si="0"/>
        <v>1.2920212802009124E-3</v>
      </c>
      <c r="D35" s="15">
        <f t="shared" si="1"/>
        <v>0.44183715134099094</v>
      </c>
      <c r="E35" s="30">
        <v>181.27644334376589</v>
      </c>
      <c r="F35" s="34">
        <f t="shared" si="2"/>
        <v>2.3979281662827309E-2</v>
      </c>
      <c r="G35" s="15">
        <f t="shared" si="3"/>
        <v>0.558162848659009</v>
      </c>
      <c r="H35" s="46">
        <v>324.77339503925077</v>
      </c>
      <c r="I35" s="47">
        <f t="shared" si="4"/>
        <v>2.7378472925906373E-3</v>
      </c>
      <c r="J35" s="48">
        <f t="shared" si="5"/>
        <v>1</v>
      </c>
      <c r="L35" s="23" t="s">
        <v>31</v>
      </c>
      <c r="M35" s="30">
        <v>1.3065442111099299</v>
      </c>
      <c r="N35" s="34">
        <f t="shared" si="6"/>
        <v>4.8062806673698473E-4</v>
      </c>
      <c r="O35" s="40">
        <f t="shared" si="7"/>
        <v>4.0229410138475979E-3</v>
      </c>
      <c r="P35" s="30">
        <v>4.7705601347343514</v>
      </c>
      <c r="Q35" s="34">
        <f t="shared" si="8"/>
        <v>1.1908358271586003E-2</v>
      </c>
      <c r="R35" s="40">
        <f t="shared" si="41"/>
        <v>1.4688888337537011E-2</v>
      </c>
      <c r="S35" s="30">
        <v>6.0771043458442815</v>
      </c>
      <c r="T35" s="34">
        <f t="shared" si="9"/>
        <v>1.9484042436013098E-3</v>
      </c>
      <c r="U35" s="40">
        <f t="shared" si="10"/>
        <v>1.8711829351384612E-2</v>
      </c>
      <c r="V35" s="96">
        <v>10.99985343266448</v>
      </c>
      <c r="W35" s="78">
        <f t="shared" si="11"/>
        <v>1.1504253139903973E-3</v>
      </c>
      <c r="X35" s="79">
        <f t="shared" si="12"/>
        <v>3.3869318117437187E-2</v>
      </c>
      <c r="Y35" s="96">
        <v>58.157619719045705</v>
      </c>
      <c r="Z35" s="78">
        <f t="shared" si="13"/>
        <v>5.1554135251078409E-2</v>
      </c>
      <c r="AA35" s="79">
        <f t="shared" si="14"/>
        <v>0.17907137902110798</v>
      </c>
      <c r="AB35" s="96">
        <v>69.157473151710178</v>
      </c>
      <c r="AC35" s="78">
        <f t="shared" si="15"/>
        <v>6.4695779989276184E-3</v>
      </c>
      <c r="AD35" s="79">
        <f t="shared" si="16"/>
        <v>0.21294069713854513</v>
      </c>
      <c r="AE35" s="30">
        <v>16.582689786017017</v>
      </c>
      <c r="AF35" s="34">
        <f t="shared" si="17"/>
        <v>6.5953981481583677E-4</v>
      </c>
      <c r="AG35" s="40">
        <f t="shared" si="18"/>
        <v>5.1059261747757698E-2</v>
      </c>
      <c r="AH35" s="30">
        <v>51.726946312817475</v>
      </c>
      <c r="AI35" s="34">
        <f t="shared" si="19"/>
        <v>3.4768687895062524E-2</v>
      </c>
      <c r="AJ35" s="40">
        <f t="shared" si="20"/>
        <v>0.15927088580197885</v>
      </c>
      <c r="AK35" s="30">
        <v>68.309636098834488</v>
      </c>
      <c r="AL35" s="34">
        <f t="shared" si="21"/>
        <v>2.5650841382639645E-3</v>
      </c>
      <c r="AM35" s="40">
        <f t="shared" si="22"/>
        <v>0.21033014754973653</v>
      </c>
      <c r="AN35" s="96">
        <v>59.754952954896055</v>
      </c>
      <c r="AO35" s="78">
        <f t="shared" si="23"/>
        <v>1.2074308666380465E-3</v>
      </c>
      <c r="AP35" s="79">
        <f t="shared" si="24"/>
        <v>0.18398967978172695</v>
      </c>
      <c r="AQ35" s="96">
        <v>40.390357471597383</v>
      </c>
      <c r="AR35" s="78">
        <f t="shared" si="25"/>
        <v>2.2362912187324082E-2</v>
      </c>
      <c r="AS35" s="79">
        <f t="shared" si="26"/>
        <v>0.12436473580822706</v>
      </c>
      <c r="AT35" s="96">
        <v>100.14531042649344</v>
      </c>
      <c r="AU35" s="78">
        <f t="shared" si="27"/>
        <v>1.9523227638337125E-3</v>
      </c>
      <c r="AV35" s="79">
        <f t="shared" si="28"/>
        <v>0.30835441558995402</v>
      </c>
      <c r="AW35" s="30">
        <v>54.85291131079741</v>
      </c>
      <c r="AX35" s="34">
        <f t="shared" si="29"/>
        <v>2.2711724625243341E-3</v>
      </c>
      <c r="AY35" s="40">
        <f t="shared" si="30"/>
        <v>0.16889595068022156</v>
      </c>
      <c r="AZ35" s="30">
        <v>26.230959705570957</v>
      </c>
      <c r="BA35" s="34">
        <f t="shared" si="31"/>
        <v>9.5833450961775313E-3</v>
      </c>
      <c r="BB35" s="40">
        <f t="shared" si="32"/>
        <v>8.0766959690158097E-2</v>
      </c>
      <c r="BC35" s="30">
        <v>81.083871016368363</v>
      </c>
      <c r="BD35" s="34">
        <f t="shared" si="33"/>
        <v>3.0155096965184666E-3</v>
      </c>
      <c r="BE35" s="40">
        <f t="shared" si="34"/>
        <v>0.24966291037037963</v>
      </c>
      <c r="BF35" s="97">
        <v>143.49695169548488</v>
      </c>
      <c r="BG35" s="64">
        <f t="shared" si="35"/>
        <v>1.2920212802009124E-3</v>
      </c>
      <c r="BH35" s="65">
        <f t="shared" si="42"/>
        <v>0.441837151340991</v>
      </c>
      <c r="BI35" s="97">
        <v>181.27644334376589</v>
      </c>
      <c r="BJ35" s="64">
        <f t="shared" si="37"/>
        <v>2.3979281662827309E-2</v>
      </c>
      <c r="BK35" s="63">
        <f t="shared" si="43"/>
        <v>0.558162848659009</v>
      </c>
      <c r="BL35" s="97">
        <v>324.77339503925077</v>
      </c>
      <c r="BM35" s="64">
        <f t="shared" si="39"/>
        <v>2.7378472925906373E-3</v>
      </c>
      <c r="BN35" s="65">
        <f t="shared" si="40"/>
        <v>1</v>
      </c>
      <c r="BO35" s="10"/>
      <c r="BP35" s="10"/>
      <c r="BQ35" s="10"/>
      <c r="BR35" s="10"/>
      <c r="BS35" s="10"/>
      <c r="BT35" s="10"/>
      <c r="BU35" s="10"/>
    </row>
    <row r="36" spans="1:73" s="7" customFormat="1" ht="15.75" customHeight="1">
      <c r="A36" s="23" t="s">
        <v>18</v>
      </c>
      <c r="B36" s="30">
        <v>121.13334141414005</v>
      </c>
      <c r="C36" s="34">
        <f t="shared" si="0"/>
        <v>1.0906632719351061E-3</v>
      </c>
      <c r="D36" s="15">
        <f t="shared" si="1"/>
        <v>0.78569636866062442</v>
      </c>
      <c r="E36" s="30">
        <v>33.039881532831046</v>
      </c>
      <c r="F36" s="34">
        <f t="shared" si="2"/>
        <v>4.370521678207057E-3</v>
      </c>
      <c r="G36" s="15">
        <f t="shared" si="3"/>
        <v>0.21430363133937555</v>
      </c>
      <c r="H36" s="46">
        <v>154.17322294697109</v>
      </c>
      <c r="I36" s="47">
        <f t="shared" si="4"/>
        <v>1.2996838641426399E-3</v>
      </c>
      <c r="J36" s="48">
        <f t="shared" si="5"/>
        <v>1</v>
      </c>
      <c r="L36" s="23" t="s">
        <v>18</v>
      </c>
      <c r="M36" s="30">
        <v>0.80587776750150797</v>
      </c>
      <c r="N36" s="34">
        <f t="shared" si="6"/>
        <v>2.9645186908105179E-4</v>
      </c>
      <c r="O36" s="40">
        <f t="shared" si="7"/>
        <v>5.2270929549075784E-3</v>
      </c>
      <c r="P36" s="30"/>
      <c r="Q36" s="34">
        <f t="shared" si="8"/>
        <v>0</v>
      </c>
      <c r="R36" s="40">
        <f t="shared" si="41"/>
        <v>0</v>
      </c>
      <c r="S36" s="30">
        <v>0.80587776750150797</v>
      </c>
      <c r="T36" s="34">
        <f t="shared" si="9"/>
        <v>2.5837562968580987E-4</v>
      </c>
      <c r="U36" s="40">
        <f t="shared" si="10"/>
        <v>5.2270929549075784E-3</v>
      </c>
      <c r="V36" s="96">
        <v>39.876415216784743</v>
      </c>
      <c r="W36" s="78">
        <f t="shared" si="11"/>
        <v>4.1704953413610026E-3</v>
      </c>
      <c r="X36" s="79">
        <f t="shared" si="12"/>
        <v>0.25864682890167318</v>
      </c>
      <c r="Y36" s="96"/>
      <c r="Z36" s="78">
        <f t="shared" si="13"/>
        <v>0</v>
      </c>
      <c r="AA36" s="79">
        <f t="shared" si="14"/>
        <v>0</v>
      </c>
      <c r="AB36" s="96">
        <v>39.876415216784743</v>
      </c>
      <c r="AC36" s="78">
        <f t="shared" si="15"/>
        <v>3.7303788991346837E-3</v>
      </c>
      <c r="AD36" s="79">
        <f t="shared" si="16"/>
        <v>0.25864682890167318</v>
      </c>
      <c r="AE36" s="30">
        <v>1.84540934401183</v>
      </c>
      <c r="AF36" s="34">
        <f t="shared" si="17"/>
        <v>7.3397075668344666E-5</v>
      </c>
      <c r="AG36" s="40">
        <f t="shared" si="18"/>
        <v>1.1969713733276308E-2</v>
      </c>
      <c r="AH36" s="30"/>
      <c r="AI36" s="34">
        <f t="shared" si="19"/>
        <v>0</v>
      </c>
      <c r="AJ36" s="40">
        <f t="shared" si="20"/>
        <v>0</v>
      </c>
      <c r="AK36" s="30">
        <v>1.84540934401183</v>
      </c>
      <c r="AL36" s="34">
        <f t="shared" si="21"/>
        <v>6.9296668922082271E-5</v>
      </c>
      <c r="AM36" s="40">
        <f t="shared" si="22"/>
        <v>1.1969713733276308E-2</v>
      </c>
      <c r="AN36" s="96">
        <v>35.685874353561033</v>
      </c>
      <c r="AO36" s="78">
        <f t="shared" si="23"/>
        <v>7.2108208720338682E-4</v>
      </c>
      <c r="AP36" s="79">
        <f t="shared" si="24"/>
        <v>0.23146609814231767</v>
      </c>
      <c r="AQ36" s="96">
        <v>12.141533980365987</v>
      </c>
      <c r="AR36" s="78">
        <f t="shared" si="25"/>
        <v>6.7223979984150847E-3</v>
      </c>
      <c r="AS36" s="79">
        <f t="shared" si="26"/>
        <v>7.8752546961687042E-2</v>
      </c>
      <c r="AT36" s="96">
        <v>47.827408333927018</v>
      </c>
      <c r="AU36" s="78">
        <f t="shared" si="27"/>
        <v>9.3239051961432331E-4</v>
      </c>
      <c r="AV36" s="79">
        <f t="shared" si="28"/>
        <v>0.31021864510400471</v>
      </c>
      <c r="AW36" s="30">
        <v>42.919764732280939</v>
      </c>
      <c r="AX36" s="34">
        <f t="shared" si="29"/>
        <v>1.7770832108740173E-3</v>
      </c>
      <c r="AY36" s="40">
        <f t="shared" si="30"/>
        <v>0.27838663492844978</v>
      </c>
      <c r="AZ36" s="30">
        <v>20.898347552465058</v>
      </c>
      <c r="BA36" s="34">
        <f t="shared" si="31"/>
        <v>7.6351029006611181E-3</v>
      </c>
      <c r="BB36" s="40">
        <f t="shared" si="32"/>
        <v>0.13555108437768848</v>
      </c>
      <c r="BC36" s="30">
        <v>63.818112284745993</v>
      </c>
      <c r="BD36" s="34">
        <f t="shared" si="33"/>
        <v>2.373396015704618E-3</v>
      </c>
      <c r="BE36" s="40">
        <f t="shared" si="34"/>
        <v>0.41393771930613826</v>
      </c>
      <c r="BF36" s="97">
        <v>121.13334141414005</v>
      </c>
      <c r="BG36" s="64">
        <f t="shared" si="35"/>
        <v>1.0906632719351061E-3</v>
      </c>
      <c r="BH36" s="65">
        <f t="shared" si="42"/>
        <v>0.78569636866062464</v>
      </c>
      <c r="BI36" s="97">
        <v>33.039881532831046</v>
      </c>
      <c r="BJ36" s="64">
        <f t="shared" si="37"/>
        <v>4.370521678207057E-3</v>
      </c>
      <c r="BK36" s="63">
        <f>SUM(R36,AA36,AJ36,AS36,BB36)</f>
        <v>0.21430363133937552</v>
      </c>
      <c r="BL36" s="97">
        <v>154.17322294697109</v>
      </c>
      <c r="BM36" s="64">
        <f t="shared" si="39"/>
        <v>1.2996838641426399E-3</v>
      </c>
      <c r="BN36" s="65">
        <f t="shared" si="40"/>
        <v>1</v>
      </c>
      <c r="BO36" s="10"/>
      <c r="BP36" s="10"/>
      <c r="BQ36" s="10"/>
      <c r="BR36" s="10"/>
      <c r="BS36" s="10"/>
      <c r="BT36" s="10"/>
      <c r="BU36" s="10"/>
    </row>
    <row r="37" spans="1:73" s="7" customFormat="1" ht="15.75" customHeight="1">
      <c r="A37" s="23" t="s">
        <v>32</v>
      </c>
      <c r="B37" s="30">
        <v>117.97205811910828</v>
      </c>
      <c r="C37" s="34">
        <f t="shared" si="0"/>
        <v>1.0621996339158658E-3</v>
      </c>
      <c r="D37" s="15">
        <f t="shared" si="1"/>
        <v>0.53072365218467255</v>
      </c>
      <c r="E37" s="30">
        <v>104.31322657375912</v>
      </c>
      <c r="F37" s="34">
        <f t="shared" si="2"/>
        <v>1.3798573024885609E-2</v>
      </c>
      <c r="G37" s="15">
        <f t="shared" si="3"/>
        <v>0.46927634781532745</v>
      </c>
      <c r="H37" s="46">
        <v>222.28528469286741</v>
      </c>
      <c r="I37" s="47">
        <f t="shared" si="4"/>
        <v>1.873870132759967E-3</v>
      </c>
      <c r="J37" s="48">
        <f t="shared" si="5"/>
        <v>1</v>
      </c>
      <c r="L37" s="23" t="s">
        <v>32</v>
      </c>
      <c r="M37" s="30">
        <v>22.541325207725009</v>
      </c>
      <c r="N37" s="34">
        <f t="shared" si="6"/>
        <v>8.2920987014093346E-3</v>
      </c>
      <c r="O37" s="40">
        <f t="shared" si="7"/>
        <v>0.10140718599015883</v>
      </c>
      <c r="P37" s="30">
        <v>37.38902756395013</v>
      </c>
      <c r="Q37" s="34">
        <f t="shared" si="8"/>
        <v>9.3331165121664658E-2</v>
      </c>
      <c r="R37" s="40">
        <f t="shared" si="41"/>
        <v>0.16820289123326684</v>
      </c>
      <c r="S37" s="30">
        <v>59.930352771675139</v>
      </c>
      <c r="T37" s="34">
        <f t="shared" si="9"/>
        <v>1.9214505299831729E-2</v>
      </c>
      <c r="U37" s="40">
        <f t="shared" si="10"/>
        <v>0.26961007722342567</v>
      </c>
      <c r="V37" s="96">
        <v>52.791946633683459</v>
      </c>
      <c r="W37" s="78">
        <f t="shared" si="11"/>
        <v>5.5212728200423186E-3</v>
      </c>
      <c r="X37" s="79">
        <f t="shared" si="12"/>
        <v>0.23749636286822284</v>
      </c>
      <c r="Y37" s="96">
        <v>20.626211784713856</v>
      </c>
      <c r="Z37" s="78">
        <f t="shared" si="13"/>
        <v>1.8284216534369093E-2</v>
      </c>
      <c r="AA37" s="79">
        <f t="shared" si="14"/>
        <v>9.2791620521408727E-2</v>
      </c>
      <c r="AB37" s="96">
        <v>73.418158418397311</v>
      </c>
      <c r="AC37" s="78">
        <f t="shared" si="15"/>
        <v>6.8681587221018931E-3</v>
      </c>
      <c r="AD37" s="79">
        <f t="shared" si="16"/>
        <v>0.33028798338963156</v>
      </c>
      <c r="AE37" s="30">
        <v>34.124860387486571</v>
      </c>
      <c r="AF37" s="34">
        <f t="shared" si="17"/>
        <v>1.3572408572436452E-3</v>
      </c>
      <c r="AG37" s="40">
        <f t="shared" si="18"/>
        <v>0.15351830614715251</v>
      </c>
      <c r="AH37" s="30">
        <v>24.395420276517765</v>
      </c>
      <c r="AI37" s="34">
        <f t="shared" si="19"/>
        <v>1.6397580257950593E-2</v>
      </c>
      <c r="AJ37" s="40">
        <f t="shared" si="20"/>
        <v>0.10974824676417527</v>
      </c>
      <c r="AK37" s="30">
        <v>58.520280664004332</v>
      </c>
      <c r="AL37" s="34">
        <f t="shared" si="21"/>
        <v>2.1974856297112392E-3</v>
      </c>
      <c r="AM37" s="40">
        <f t="shared" si="22"/>
        <v>0.26326655291132778</v>
      </c>
      <c r="AN37" s="96"/>
      <c r="AO37" s="78">
        <f t="shared" si="23"/>
        <v>0</v>
      </c>
      <c r="AP37" s="79">
        <f t="shared" si="24"/>
        <v>0</v>
      </c>
      <c r="AQ37" s="96">
        <v>6.6273917463544496</v>
      </c>
      <c r="AR37" s="78">
        <f t="shared" si="25"/>
        <v>3.6693851932095701E-3</v>
      </c>
      <c r="AS37" s="79">
        <f t="shared" si="26"/>
        <v>2.9814801980758858E-2</v>
      </c>
      <c r="AT37" s="96">
        <v>6.6273917463544496</v>
      </c>
      <c r="AU37" s="78">
        <f t="shared" si="27"/>
        <v>1.2920033615301961E-4</v>
      </c>
      <c r="AV37" s="79">
        <f t="shared" si="28"/>
        <v>2.9814801980758858E-2</v>
      </c>
      <c r="AW37" s="30">
        <v>8.5139258902132493</v>
      </c>
      <c r="AX37" s="34">
        <f t="shared" si="29"/>
        <v>3.5251718765233589E-4</v>
      </c>
      <c r="AY37" s="40">
        <f t="shared" si="30"/>
        <v>3.8301797179138418E-2</v>
      </c>
      <c r="AZ37" s="30">
        <v>15.275175202222931</v>
      </c>
      <c r="BA37" s="34">
        <f t="shared" si="31"/>
        <v>5.5807060439495041E-3</v>
      </c>
      <c r="BB37" s="40">
        <f t="shared" si="32"/>
        <v>6.8718787315717775E-2</v>
      </c>
      <c r="BC37" s="30">
        <v>23.78910109243618</v>
      </c>
      <c r="BD37" s="34">
        <f t="shared" si="33"/>
        <v>8.8471682612708484E-4</v>
      </c>
      <c r="BE37" s="40">
        <f t="shared" si="34"/>
        <v>0.10702058449485619</v>
      </c>
      <c r="BF37" s="97">
        <v>117.97205811910828</v>
      </c>
      <c r="BG37" s="64">
        <f t="shared" si="35"/>
        <v>1.0621996339158658E-3</v>
      </c>
      <c r="BH37" s="65">
        <f t="shared" si="42"/>
        <v>0.53072365218467266</v>
      </c>
      <c r="BI37" s="97">
        <v>104.31322657375912</v>
      </c>
      <c r="BJ37" s="64">
        <f t="shared" si="37"/>
        <v>1.3798573024885609E-2</v>
      </c>
      <c r="BK37" s="63">
        <f t="shared" si="43"/>
        <v>0.46927634781532751</v>
      </c>
      <c r="BL37" s="97">
        <v>222.28528469286741</v>
      </c>
      <c r="BM37" s="64">
        <f t="shared" si="39"/>
        <v>1.873870132759967E-3</v>
      </c>
      <c r="BN37" s="65">
        <f t="shared" si="40"/>
        <v>1</v>
      </c>
      <c r="BO37" s="10"/>
      <c r="BP37" s="10"/>
      <c r="BQ37" s="10"/>
      <c r="BR37" s="10"/>
      <c r="BS37" s="10"/>
      <c r="BT37" s="10"/>
      <c r="BU37" s="10"/>
    </row>
    <row r="38" spans="1:73" s="7" customFormat="1" ht="15.75" customHeight="1">
      <c r="A38" s="23" t="s">
        <v>22</v>
      </c>
      <c r="B38" s="30">
        <v>82.666793804949435</v>
      </c>
      <c r="C38" s="34">
        <f t="shared" si="0"/>
        <v>7.4431725203913369E-4</v>
      </c>
      <c r="D38" s="15">
        <f t="shared" si="1"/>
        <v>0.78199474857991158</v>
      </c>
      <c r="E38" s="30">
        <v>23.045928633495127</v>
      </c>
      <c r="F38" s="34">
        <f t="shared" si="2"/>
        <v>3.0485197287108035E-3</v>
      </c>
      <c r="G38" s="15">
        <f t="shared" si="3"/>
        <v>0.21800525142008839</v>
      </c>
      <c r="H38" s="46">
        <v>105.71272243844456</v>
      </c>
      <c r="I38" s="47">
        <f t="shared" si="4"/>
        <v>8.9116071495173486E-4</v>
      </c>
      <c r="J38" s="48">
        <f t="shared" si="5"/>
        <v>1</v>
      </c>
      <c r="L38" s="23" t="s">
        <v>22</v>
      </c>
      <c r="M38" s="30">
        <v>17.200720803053141</v>
      </c>
      <c r="N38" s="34">
        <f t="shared" si="6"/>
        <v>6.3274928745281362E-3</v>
      </c>
      <c r="O38" s="40">
        <f t="shared" si="7"/>
        <v>0.16271192725236025</v>
      </c>
      <c r="P38" s="30">
        <v>2.97455918143095</v>
      </c>
      <c r="Q38" s="34">
        <f t="shared" si="8"/>
        <v>7.4251482912053935E-3</v>
      </c>
      <c r="R38" s="40">
        <f t="shared" si="41"/>
        <v>2.8138138086104117E-2</v>
      </c>
      <c r="S38" s="30">
        <v>20.175279984484092</v>
      </c>
      <c r="T38" s="34">
        <f t="shared" si="9"/>
        <v>6.4684755930667108E-3</v>
      </c>
      <c r="U38" s="40">
        <f t="shared" si="10"/>
        <v>0.19085006533846438</v>
      </c>
      <c r="V38" s="96">
        <v>19.712804078263634</v>
      </c>
      <c r="W38" s="78">
        <f t="shared" si="11"/>
        <v>2.0616737268538622E-3</v>
      </c>
      <c r="X38" s="79">
        <f t="shared" si="12"/>
        <v>0.18647522855862689</v>
      </c>
      <c r="Y38" s="96">
        <v>0.21141236904683311</v>
      </c>
      <c r="Z38" s="78">
        <f t="shared" si="13"/>
        <v>1.8740763326016978E-4</v>
      </c>
      <c r="AA38" s="79">
        <f t="shared" si="14"/>
        <v>1.999876307886559E-3</v>
      </c>
      <c r="AB38" s="96">
        <v>19.924216447310467</v>
      </c>
      <c r="AC38" s="78">
        <f t="shared" si="15"/>
        <v>1.8638805974102311E-3</v>
      </c>
      <c r="AD38" s="79">
        <f t="shared" si="16"/>
        <v>0.18847510486651345</v>
      </c>
      <c r="AE38" s="30">
        <v>17.463286903003329</v>
      </c>
      <c r="AF38" s="34">
        <f t="shared" si="17"/>
        <v>6.9456361776692674E-4</v>
      </c>
      <c r="AG38" s="40">
        <f t="shared" si="18"/>
        <v>0.16519569735962503</v>
      </c>
      <c r="AH38" s="30">
        <v>19.859957083017342</v>
      </c>
      <c r="AI38" s="34">
        <f t="shared" si="19"/>
        <v>1.334903176485532E-2</v>
      </c>
      <c r="AJ38" s="40">
        <f t="shared" si="20"/>
        <v>0.1878672370260977</v>
      </c>
      <c r="AK38" s="30">
        <v>37.323243986020671</v>
      </c>
      <c r="AL38" s="34">
        <f t="shared" si="21"/>
        <v>1.4015191209418697E-3</v>
      </c>
      <c r="AM38" s="40">
        <f t="shared" si="22"/>
        <v>0.35306293438572273</v>
      </c>
      <c r="AN38" s="96">
        <v>19.90518353549535</v>
      </c>
      <c r="AO38" s="78">
        <f t="shared" si="23"/>
        <v>4.0221156269663292E-4</v>
      </c>
      <c r="AP38" s="79">
        <f t="shared" si="24"/>
        <v>0.18829506114636235</v>
      </c>
      <c r="AQ38" s="96"/>
      <c r="AR38" s="78">
        <f t="shared" si="25"/>
        <v>0</v>
      </c>
      <c r="AS38" s="79">
        <f t="shared" si="26"/>
        <v>0</v>
      </c>
      <c r="AT38" s="96">
        <v>19.90518353549535</v>
      </c>
      <c r="AU38" s="78">
        <f t="shared" si="27"/>
        <v>3.880495528860513E-4</v>
      </c>
      <c r="AV38" s="79">
        <f t="shared" si="28"/>
        <v>0.18829506114636235</v>
      </c>
      <c r="AW38" s="30">
        <v>8.3847984851339881</v>
      </c>
      <c r="AX38" s="34">
        <f t="shared" si="29"/>
        <v>3.4717069647137439E-4</v>
      </c>
      <c r="AY38" s="40">
        <f t="shared" si="30"/>
        <v>7.9316834262937189E-2</v>
      </c>
      <c r="AZ38" s="30"/>
      <c r="BA38" s="34">
        <f t="shared" si="31"/>
        <v>0</v>
      </c>
      <c r="BB38" s="40">
        <f t="shared" si="32"/>
        <v>0</v>
      </c>
      <c r="BC38" s="30">
        <v>8.3847984851339881</v>
      </c>
      <c r="BD38" s="34">
        <f t="shared" si="33"/>
        <v>3.1183071082251031E-4</v>
      </c>
      <c r="BE38" s="40">
        <f t="shared" si="34"/>
        <v>7.9316834262937189E-2</v>
      </c>
      <c r="BF38" s="97">
        <v>82.666793804949435</v>
      </c>
      <c r="BG38" s="64">
        <f t="shared" si="35"/>
        <v>7.4431725203913369E-4</v>
      </c>
      <c r="BH38" s="65">
        <f t="shared" si="42"/>
        <v>0.7819947485799118</v>
      </c>
      <c r="BI38" s="97">
        <v>23.045928633495127</v>
      </c>
      <c r="BJ38" s="64">
        <f t="shared" si="37"/>
        <v>3.0485197287108035E-3</v>
      </c>
      <c r="BK38" s="63">
        <f t="shared" si="43"/>
        <v>0.21800525142008836</v>
      </c>
      <c r="BL38" s="97">
        <v>105.71272243844456</v>
      </c>
      <c r="BM38" s="64">
        <f t="shared" si="39"/>
        <v>8.9116071495173486E-4</v>
      </c>
      <c r="BN38" s="65">
        <f t="shared" si="40"/>
        <v>1</v>
      </c>
      <c r="BO38" s="10"/>
      <c r="BP38" s="10"/>
      <c r="BQ38" s="10"/>
      <c r="BR38" s="10"/>
      <c r="BS38" s="10"/>
      <c r="BT38" s="10"/>
      <c r="BU38" s="10"/>
    </row>
    <row r="39" spans="1:73" s="7" customFormat="1" ht="15.75" customHeight="1">
      <c r="A39" s="23" t="s">
        <v>16</v>
      </c>
      <c r="B39" s="30">
        <v>79.275583291142226</v>
      </c>
      <c r="C39" s="34">
        <f t="shared" si="0"/>
        <v>7.1378338983711285E-4</v>
      </c>
      <c r="D39" s="15">
        <f t="shared" si="1"/>
        <v>0.64709095644691506</v>
      </c>
      <c r="E39" s="30">
        <v>43.235143371510013</v>
      </c>
      <c r="F39" s="34">
        <f t="shared" si="2"/>
        <v>5.7191528116651656E-3</v>
      </c>
      <c r="G39" s="15">
        <f t="shared" si="3"/>
        <v>0.35290904355308483</v>
      </c>
      <c r="H39" s="46">
        <v>122.51072666265225</v>
      </c>
      <c r="I39" s="47">
        <f t="shared" si="4"/>
        <v>1.0327682822237243E-3</v>
      </c>
      <c r="J39" s="48">
        <f t="shared" si="5"/>
        <v>0.99999999999999989</v>
      </c>
      <c r="L39" s="23" t="s">
        <v>16</v>
      </c>
      <c r="M39" s="30">
        <v>18.358965564957991</v>
      </c>
      <c r="N39" s="34">
        <f t="shared" si="6"/>
        <v>6.7535671979141428E-3</v>
      </c>
      <c r="O39" s="40">
        <f t="shared" si="7"/>
        <v>0.14985598457440849</v>
      </c>
      <c r="P39" s="30">
        <v>2.9109479466755657</v>
      </c>
      <c r="Q39" s="34">
        <f t="shared" si="8"/>
        <v>7.266360779430896E-3</v>
      </c>
      <c r="R39" s="40">
        <f t="shared" si="41"/>
        <v>2.3760759779763649E-2</v>
      </c>
      <c r="S39" s="30">
        <v>21.269913511633558</v>
      </c>
      <c r="T39" s="34">
        <f t="shared" si="9"/>
        <v>6.8194303386347639E-3</v>
      </c>
      <c r="U39" s="40">
        <f t="shared" si="10"/>
        <v>0.17361674435417215</v>
      </c>
      <c r="V39" s="96">
        <v>24.948514949367759</v>
      </c>
      <c r="W39" s="78">
        <f t="shared" si="11"/>
        <v>2.6092532341377046E-3</v>
      </c>
      <c r="X39" s="79">
        <f t="shared" si="12"/>
        <v>0.20364351456396501</v>
      </c>
      <c r="Y39" s="96">
        <v>16.961084166271554</v>
      </c>
      <c r="Z39" s="78">
        <f t="shared" si="13"/>
        <v>1.5035244415729267E-2</v>
      </c>
      <c r="AA39" s="79">
        <f t="shared" si="14"/>
        <v>0.13844570698675149</v>
      </c>
      <c r="AB39" s="96">
        <v>41.90959911563931</v>
      </c>
      <c r="AC39" s="78">
        <f t="shared" si="15"/>
        <v>3.9205802066773687E-3</v>
      </c>
      <c r="AD39" s="79">
        <f t="shared" si="16"/>
        <v>0.34208922155071647</v>
      </c>
      <c r="AE39" s="30">
        <v>21.6333896242053</v>
      </c>
      <c r="AF39" s="34">
        <f t="shared" si="17"/>
        <v>8.6042023162119638E-4</v>
      </c>
      <c r="AG39" s="40">
        <f t="shared" si="18"/>
        <v>0.17658363649882997</v>
      </c>
      <c r="AH39" s="30">
        <v>4.2168637038595813</v>
      </c>
      <c r="AI39" s="34">
        <f t="shared" si="19"/>
        <v>2.8343992535121154E-3</v>
      </c>
      <c r="AJ39" s="40">
        <f t="shared" si="20"/>
        <v>3.4420363169269365E-2</v>
      </c>
      <c r="AK39" s="30">
        <v>25.850253328064881</v>
      </c>
      <c r="AL39" s="34">
        <f t="shared" si="21"/>
        <v>9.7069869741343634E-4</v>
      </c>
      <c r="AM39" s="40">
        <f t="shared" si="22"/>
        <v>0.21100399966809932</v>
      </c>
      <c r="AN39" s="96">
        <v>1.09136541938216</v>
      </c>
      <c r="AO39" s="78">
        <f t="shared" si="23"/>
        <v>2.2052536718388061E-5</v>
      </c>
      <c r="AP39" s="79">
        <f t="shared" si="24"/>
        <v>8.9083254104545765E-3</v>
      </c>
      <c r="AQ39" s="96">
        <v>0.59488030590840535</v>
      </c>
      <c r="AR39" s="78">
        <f t="shared" si="25"/>
        <v>3.2936712809122931E-4</v>
      </c>
      <c r="AS39" s="79">
        <f t="shared" si="26"/>
        <v>4.8557405715703456E-3</v>
      </c>
      <c r="AT39" s="96">
        <v>1.6862457252905654</v>
      </c>
      <c r="AU39" s="78">
        <f t="shared" si="27"/>
        <v>3.2873190975012804E-5</v>
      </c>
      <c r="AV39" s="79">
        <f t="shared" si="28"/>
        <v>1.3764065982024922E-2</v>
      </c>
      <c r="AW39" s="30">
        <v>13.243347733229026</v>
      </c>
      <c r="AX39" s="34">
        <f t="shared" si="29"/>
        <v>5.4833783594314335E-4</v>
      </c>
      <c r="AY39" s="40">
        <f t="shared" si="30"/>
        <v>0.10809949539925715</v>
      </c>
      <c r="AZ39" s="30">
        <v>18.551367248794907</v>
      </c>
      <c r="BA39" s="34">
        <f t="shared" si="31"/>
        <v>6.7776458180204956E-3</v>
      </c>
      <c r="BB39" s="40">
        <f t="shared" si="32"/>
        <v>0.15142647304573001</v>
      </c>
      <c r="BC39" s="30">
        <v>31.794714982023933</v>
      </c>
      <c r="BD39" s="34">
        <f t="shared" si="33"/>
        <v>1.1824456593467205E-3</v>
      </c>
      <c r="BE39" s="40">
        <f t="shared" si="34"/>
        <v>0.25952596844498715</v>
      </c>
      <c r="BF39" s="97">
        <v>79.275583291142226</v>
      </c>
      <c r="BG39" s="64">
        <f t="shared" si="35"/>
        <v>7.1378338983711285E-4</v>
      </c>
      <c r="BH39" s="65">
        <f t="shared" si="42"/>
        <v>0.64709095644691528</v>
      </c>
      <c r="BI39" s="97">
        <v>43.235143371510013</v>
      </c>
      <c r="BJ39" s="64">
        <f t="shared" si="37"/>
        <v>5.7191528116651656E-3</v>
      </c>
      <c r="BK39" s="63">
        <f t="shared" si="43"/>
        <v>0.35290904355308483</v>
      </c>
      <c r="BL39" s="97">
        <v>122.51072666265225</v>
      </c>
      <c r="BM39" s="64">
        <f t="shared" si="39"/>
        <v>1.0327682822237243E-3</v>
      </c>
      <c r="BN39" s="65">
        <f t="shared" si="40"/>
        <v>1</v>
      </c>
      <c r="BO39" s="10"/>
      <c r="BP39" s="10"/>
      <c r="BQ39" s="10"/>
      <c r="BR39" s="10"/>
      <c r="BS39" s="10"/>
      <c r="BT39" s="10"/>
      <c r="BU39" s="10"/>
    </row>
    <row r="40" spans="1:73" s="7" customFormat="1" ht="15.75" customHeight="1">
      <c r="A40" s="23" t="s">
        <v>12</v>
      </c>
      <c r="B40" s="30">
        <v>65.816959497092597</v>
      </c>
      <c r="C40" s="34">
        <f t="shared" si="0"/>
        <v>5.9260431154539185E-4</v>
      </c>
      <c r="D40" s="15">
        <f t="shared" si="1"/>
        <v>0.66793190134189639</v>
      </c>
      <c r="E40" s="30">
        <v>32.721468394829053</v>
      </c>
      <c r="F40" s="34">
        <f t="shared" si="2"/>
        <v>4.3284019290523628E-3</v>
      </c>
      <c r="G40" s="15">
        <f t="shared" si="3"/>
        <v>0.33206809865810338</v>
      </c>
      <c r="H40" s="46">
        <v>98.538427891921671</v>
      </c>
      <c r="I40" s="47">
        <f t="shared" si="4"/>
        <v>8.3068124464884382E-4</v>
      </c>
      <c r="J40" s="48">
        <f t="shared" si="5"/>
        <v>0.99999999999999978</v>
      </c>
      <c r="L40" s="23" t="s">
        <v>12</v>
      </c>
      <c r="M40" s="30">
        <v>1.23557122900252</v>
      </c>
      <c r="N40" s="34">
        <f t="shared" si="6"/>
        <v>4.54519798152744E-4</v>
      </c>
      <c r="O40" s="40">
        <f t="shared" si="7"/>
        <v>1.2538978502455021E-2</v>
      </c>
      <c r="P40" s="30">
        <v>14.043903515693225</v>
      </c>
      <c r="Q40" s="34">
        <f t="shared" si="8"/>
        <v>3.5056645314832387E-2</v>
      </c>
      <c r="R40" s="40">
        <f t="shared" si="41"/>
        <v>0.14252209839492036</v>
      </c>
      <c r="S40" s="30">
        <v>15.279474744695746</v>
      </c>
      <c r="T40" s="34">
        <f t="shared" si="9"/>
        <v>4.8988122859733871E-3</v>
      </c>
      <c r="U40" s="40">
        <f t="shared" si="10"/>
        <v>0.15506107689737539</v>
      </c>
      <c r="V40" s="96">
        <v>14.447645500745642</v>
      </c>
      <c r="W40" s="78">
        <f t="shared" si="11"/>
        <v>1.5110144160885594E-3</v>
      </c>
      <c r="X40" s="79">
        <f t="shared" si="12"/>
        <v>0.14661940331128503</v>
      </c>
      <c r="Y40" s="96">
        <v>12.544079225753963</v>
      </c>
      <c r="Z40" s="78">
        <f t="shared" si="13"/>
        <v>1.1119766595141082E-2</v>
      </c>
      <c r="AA40" s="79">
        <f t="shared" si="14"/>
        <v>0.1273013939243326</v>
      </c>
      <c r="AB40" s="96">
        <v>26.991724726499605</v>
      </c>
      <c r="AC40" s="78">
        <f t="shared" si="15"/>
        <v>2.5250354081127122E-3</v>
      </c>
      <c r="AD40" s="79">
        <f t="shared" si="16"/>
        <v>0.27392079723561763</v>
      </c>
      <c r="AE40" s="30">
        <v>24.851843030865872</v>
      </c>
      <c r="AF40" s="34">
        <f t="shared" si="17"/>
        <v>9.8842709849343503E-4</v>
      </c>
      <c r="AG40" s="40">
        <f t="shared" si="18"/>
        <v>0.25220458213646074</v>
      </c>
      <c r="AH40" s="30">
        <v>1.753461149536625</v>
      </c>
      <c r="AI40" s="34">
        <f t="shared" si="19"/>
        <v>1.1786031805486603E-3</v>
      </c>
      <c r="AJ40" s="40">
        <f t="shared" si="20"/>
        <v>1.7794693776318878E-2</v>
      </c>
      <c r="AK40" s="30">
        <v>26.605304180402499</v>
      </c>
      <c r="AL40" s="34">
        <f t="shared" si="21"/>
        <v>9.9905149030654551E-4</v>
      </c>
      <c r="AM40" s="40">
        <f t="shared" si="22"/>
        <v>0.26999927591277961</v>
      </c>
      <c r="AN40" s="96">
        <v>8.3517452454375878</v>
      </c>
      <c r="AO40" s="78">
        <f t="shared" si="23"/>
        <v>1.6875847943936234E-4</v>
      </c>
      <c r="AP40" s="79">
        <f t="shared" si="24"/>
        <v>8.4756225810684732E-2</v>
      </c>
      <c r="AQ40" s="96">
        <v>0.64245128636196869</v>
      </c>
      <c r="AR40" s="78">
        <f t="shared" si="25"/>
        <v>3.5570573277666774E-4</v>
      </c>
      <c r="AS40" s="79">
        <f t="shared" si="26"/>
        <v>6.5198045078070279E-3</v>
      </c>
      <c r="AT40" s="96">
        <v>8.994196531799556</v>
      </c>
      <c r="AU40" s="78">
        <f t="shared" si="27"/>
        <v>1.7534095762092834E-4</v>
      </c>
      <c r="AV40" s="79">
        <f t="shared" si="28"/>
        <v>9.1276030318491755E-2</v>
      </c>
      <c r="AW40" s="30">
        <v>16.930154491040987</v>
      </c>
      <c r="AX40" s="34">
        <f t="shared" si="29"/>
        <v>7.00989240998884E-4</v>
      </c>
      <c r="AY40" s="40">
        <f t="shared" si="30"/>
        <v>0.171812711581011</v>
      </c>
      <c r="AZ40" s="30">
        <v>3.737573217483269</v>
      </c>
      <c r="BA40" s="34">
        <f t="shared" si="31"/>
        <v>1.3655029921671377E-3</v>
      </c>
      <c r="BB40" s="40">
        <f t="shared" si="32"/>
        <v>3.7930108054724514E-2</v>
      </c>
      <c r="BC40" s="30">
        <v>20.667727708524257</v>
      </c>
      <c r="BD40" s="34">
        <f t="shared" si="33"/>
        <v>7.6863292944508068E-4</v>
      </c>
      <c r="BE40" s="40">
        <f t="shared" si="34"/>
        <v>0.20974281963573552</v>
      </c>
      <c r="BF40" s="97">
        <v>65.816959497092597</v>
      </c>
      <c r="BG40" s="64">
        <f t="shared" si="35"/>
        <v>5.9260431154539185E-4</v>
      </c>
      <c r="BH40" s="65">
        <f t="shared" si="42"/>
        <v>0.66793190134189651</v>
      </c>
      <c r="BI40" s="97">
        <v>32.721468394829053</v>
      </c>
      <c r="BJ40" s="64">
        <f t="shared" si="37"/>
        <v>4.3284019290523628E-3</v>
      </c>
      <c r="BK40" s="63">
        <f>SUM(R40,AA40,AJ40,AS40,BB40)</f>
        <v>0.33206809865810338</v>
      </c>
      <c r="BL40" s="97">
        <v>98.538427891921671</v>
      </c>
      <c r="BM40" s="64">
        <f t="shared" si="39"/>
        <v>8.3068124464884382E-4</v>
      </c>
      <c r="BN40" s="65">
        <f t="shared" si="40"/>
        <v>1</v>
      </c>
      <c r="BO40" s="10"/>
      <c r="BP40" s="10"/>
      <c r="BQ40" s="10"/>
      <c r="BR40" s="10"/>
      <c r="BS40" s="10"/>
      <c r="BT40" s="10"/>
      <c r="BU40" s="10"/>
    </row>
    <row r="41" spans="1:73" s="7" customFormat="1" ht="15.75" customHeight="1">
      <c r="A41" s="23" t="s">
        <v>52</v>
      </c>
      <c r="B41" s="30">
        <v>65.437039324669328</v>
      </c>
      <c r="C41" s="34">
        <f t="shared" si="0"/>
        <v>5.8918357722491561E-4</v>
      </c>
      <c r="D41" s="15">
        <f t="shared" si="1"/>
        <v>1</v>
      </c>
      <c r="E41" s="30"/>
      <c r="F41" s="34">
        <f t="shared" si="2"/>
        <v>0</v>
      </c>
      <c r="G41" s="15">
        <f t="shared" si="3"/>
        <v>0</v>
      </c>
      <c r="H41" s="46">
        <v>65.437039324669328</v>
      </c>
      <c r="I41" s="47">
        <f t="shared" si="4"/>
        <v>5.5163576723561627E-4</v>
      </c>
      <c r="J41" s="48">
        <f t="shared" si="5"/>
        <v>1</v>
      </c>
      <c r="L41" s="23" t="s">
        <v>52</v>
      </c>
      <c r="M41" s="30"/>
      <c r="N41" s="34">
        <f t="shared" si="6"/>
        <v>0</v>
      </c>
      <c r="O41" s="40">
        <f t="shared" si="7"/>
        <v>0</v>
      </c>
      <c r="P41" s="30"/>
      <c r="Q41" s="34">
        <f t="shared" si="8"/>
        <v>0</v>
      </c>
      <c r="R41" s="40">
        <f t="shared" si="41"/>
        <v>0</v>
      </c>
      <c r="S41" s="30"/>
      <c r="T41" s="34">
        <f t="shared" si="9"/>
        <v>0</v>
      </c>
      <c r="U41" s="40">
        <f t="shared" si="10"/>
        <v>0</v>
      </c>
      <c r="V41" s="96"/>
      <c r="W41" s="78">
        <f t="shared" si="11"/>
        <v>0</v>
      </c>
      <c r="X41" s="79">
        <f t="shared" si="12"/>
        <v>0</v>
      </c>
      <c r="Y41" s="96"/>
      <c r="Z41" s="78">
        <f t="shared" si="13"/>
        <v>0</v>
      </c>
      <c r="AA41" s="79">
        <f t="shared" si="14"/>
        <v>0</v>
      </c>
      <c r="AB41" s="96"/>
      <c r="AC41" s="78">
        <f t="shared" si="15"/>
        <v>0</v>
      </c>
      <c r="AD41" s="79">
        <f t="shared" si="16"/>
        <v>0</v>
      </c>
      <c r="AE41" s="30">
        <v>41.950304799928197</v>
      </c>
      <c r="AF41" s="34">
        <f t="shared" si="17"/>
        <v>1.6684806033423413E-3</v>
      </c>
      <c r="AG41" s="40">
        <f t="shared" si="18"/>
        <v>0.64107889404637552</v>
      </c>
      <c r="AH41" s="30"/>
      <c r="AI41" s="34">
        <f t="shared" si="19"/>
        <v>0</v>
      </c>
      <c r="AJ41" s="40">
        <f t="shared" si="20"/>
        <v>0</v>
      </c>
      <c r="AK41" s="30">
        <v>41.950304799928197</v>
      </c>
      <c r="AL41" s="34">
        <f t="shared" si="21"/>
        <v>1.5752691359963264E-3</v>
      </c>
      <c r="AM41" s="40">
        <f t="shared" si="22"/>
        <v>0.64107889404637552</v>
      </c>
      <c r="AN41" s="96">
        <v>20.8851049489361</v>
      </c>
      <c r="AO41" s="78">
        <f t="shared" si="23"/>
        <v>4.2201222026490228E-4</v>
      </c>
      <c r="AP41" s="79">
        <f t="shared" si="24"/>
        <v>0.31916335403430385</v>
      </c>
      <c r="AQ41" s="96"/>
      <c r="AR41" s="78">
        <f t="shared" si="25"/>
        <v>0</v>
      </c>
      <c r="AS41" s="79">
        <f t="shared" si="26"/>
        <v>0</v>
      </c>
      <c r="AT41" s="96">
        <v>20.8851049489361</v>
      </c>
      <c r="AU41" s="78">
        <f t="shared" si="27"/>
        <v>4.071530223753462E-4</v>
      </c>
      <c r="AV41" s="79">
        <f t="shared" si="28"/>
        <v>0.31916335403430385</v>
      </c>
      <c r="AW41" s="30">
        <v>2.6016295758050401</v>
      </c>
      <c r="AX41" s="34">
        <f t="shared" si="29"/>
        <v>1.0771988777000749E-4</v>
      </c>
      <c r="AY41" s="40">
        <f t="shared" si="30"/>
        <v>3.9757751919320759E-2</v>
      </c>
      <c r="AZ41" s="30"/>
      <c r="BA41" s="34">
        <f t="shared" si="31"/>
        <v>0</v>
      </c>
      <c r="BB41" s="40">
        <f t="shared" si="32"/>
        <v>0</v>
      </c>
      <c r="BC41" s="30">
        <v>2.6016295758050401</v>
      </c>
      <c r="BD41" s="34">
        <f t="shared" si="33"/>
        <v>9.6754621039313822E-5</v>
      </c>
      <c r="BE41" s="40">
        <f t="shared" si="34"/>
        <v>3.9757751919320759E-2</v>
      </c>
      <c r="BF41" s="97">
        <v>65.437039324669328</v>
      </c>
      <c r="BG41" s="64">
        <f t="shared" si="35"/>
        <v>5.8918357722491561E-4</v>
      </c>
      <c r="BH41" s="65">
        <f t="shared" si="42"/>
        <v>1.0000000000000002</v>
      </c>
      <c r="BI41" s="97"/>
      <c r="BJ41" s="64">
        <f t="shared" si="37"/>
        <v>0</v>
      </c>
      <c r="BK41" s="63">
        <f t="shared" si="43"/>
        <v>0</v>
      </c>
      <c r="BL41" s="97">
        <v>65.437039324669328</v>
      </c>
      <c r="BM41" s="64">
        <f t="shared" si="39"/>
        <v>5.5163576723561627E-4</v>
      </c>
      <c r="BN41" s="65">
        <f t="shared" si="40"/>
        <v>1.0000000000000002</v>
      </c>
      <c r="BO41" s="10"/>
      <c r="BP41" s="10"/>
      <c r="BQ41" s="10"/>
      <c r="BR41" s="10"/>
      <c r="BS41" s="10"/>
      <c r="BT41" s="10"/>
      <c r="BU41" s="10"/>
    </row>
    <row r="42" spans="1:73" s="7" customFormat="1" ht="15.75" customHeight="1">
      <c r="A42" s="23" t="s">
        <v>33</v>
      </c>
      <c r="B42" s="30">
        <v>62.565244241432573</v>
      </c>
      <c r="C42" s="34">
        <f t="shared" si="0"/>
        <v>5.6332644007964629E-4</v>
      </c>
      <c r="D42" s="15">
        <f t="shared" si="1"/>
        <v>0.32038421278697199</v>
      </c>
      <c r="E42" s="30">
        <v>132.71667585440275</v>
      </c>
      <c r="F42" s="34">
        <f t="shared" si="2"/>
        <v>1.7555786581888055E-2</v>
      </c>
      <c r="G42" s="15">
        <f t="shared" si="3"/>
        <v>0.67961578721302796</v>
      </c>
      <c r="H42" s="46">
        <v>195.28192009583535</v>
      </c>
      <c r="I42" s="47">
        <f t="shared" si="4"/>
        <v>1.6462311395970971E-3</v>
      </c>
      <c r="J42" s="48">
        <f t="shared" si="5"/>
        <v>1</v>
      </c>
      <c r="L42" s="23" t="s">
        <v>33</v>
      </c>
      <c r="M42" s="30">
        <v>7.5100102156908495</v>
      </c>
      <c r="N42" s="34">
        <f t="shared" si="6"/>
        <v>2.7626479536242811E-3</v>
      </c>
      <c r="O42" s="40">
        <f t="shared" si="7"/>
        <v>3.8457273525400015E-2</v>
      </c>
      <c r="P42" s="30"/>
      <c r="Q42" s="34">
        <f t="shared" si="8"/>
        <v>0</v>
      </c>
      <c r="R42" s="40">
        <f t="shared" si="41"/>
        <v>0</v>
      </c>
      <c r="S42" s="30">
        <v>7.5100102156908495</v>
      </c>
      <c r="T42" s="34">
        <f t="shared" si="9"/>
        <v>2.4078138108238074E-3</v>
      </c>
      <c r="U42" s="40">
        <f t="shared" si="10"/>
        <v>3.8457273525400015E-2</v>
      </c>
      <c r="V42" s="96">
        <v>4.1309320765815354</v>
      </c>
      <c r="W42" s="78">
        <f t="shared" si="11"/>
        <v>4.3203565032622136E-4</v>
      </c>
      <c r="X42" s="79">
        <f t="shared" si="12"/>
        <v>2.1153684245598697E-2</v>
      </c>
      <c r="Y42" s="96">
        <v>7.0326540971709095</v>
      </c>
      <c r="Z42" s="78">
        <f t="shared" si="13"/>
        <v>6.2341341040280966E-3</v>
      </c>
      <c r="AA42" s="79">
        <f t="shared" si="14"/>
        <v>3.6012827473836842E-2</v>
      </c>
      <c r="AB42" s="96">
        <v>11.163586173752446</v>
      </c>
      <c r="AC42" s="78">
        <f t="shared" si="15"/>
        <v>1.0443367608357359E-3</v>
      </c>
      <c r="AD42" s="79">
        <f t="shared" si="16"/>
        <v>5.7166511719435542E-2</v>
      </c>
      <c r="AE42" s="30">
        <v>2.13547483106391</v>
      </c>
      <c r="AF42" s="34">
        <f t="shared" si="17"/>
        <v>8.4933788956927805E-5</v>
      </c>
      <c r="AG42" s="40">
        <f t="shared" si="18"/>
        <v>1.0935343272003458E-2</v>
      </c>
      <c r="AH42" s="30">
        <v>50.043901983868182</v>
      </c>
      <c r="AI42" s="34">
        <f t="shared" si="19"/>
        <v>3.3637415953492428E-2</v>
      </c>
      <c r="AJ42" s="40">
        <f t="shared" si="20"/>
        <v>0.25626490132475627</v>
      </c>
      <c r="AK42" s="30">
        <v>52.179376814932091</v>
      </c>
      <c r="AL42" s="34">
        <f t="shared" si="21"/>
        <v>1.9593793709986465E-3</v>
      </c>
      <c r="AM42" s="40">
        <f t="shared" si="22"/>
        <v>0.26720024459675973</v>
      </c>
      <c r="AN42" s="96">
        <v>27.624405813726518</v>
      </c>
      <c r="AO42" s="78">
        <f t="shared" si="23"/>
        <v>5.5818904714401542E-4</v>
      </c>
      <c r="AP42" s="79">
        <f t="shared" si="24"/>
        <v>0.141459105892495</v>
      </c>
      <c r="AQ42" s="96"/>
      <c r="AR42" s="78">
        <f t="shared" si="25"/>
        <v>0</v>
      </c>
      <c r="AS42" s="79">
        <f t="shared" si="26"/>
        <v>0</v>
      </c>
      <c r="AT42" s="96">
        <v>27.624405813726518</v>
      </c>
      <c r="AU42" s="78">
        <f t="shared" si="27"/>
        <v>5.3853501554727802E-4</v>
      </c>
      <c r="AV42" s="79">
        <f t="shared" si="28"/>
        <v>0.141459105892495</v>
      </c>
      <c r="AW42" s="30">
        <v>21.16442130436976</v>
      </c>
      <c r="AX42" s="34">
        <f t="shared" si="29"/>
        <v>8.7630810659061753E-4</v>
      </c>
      <c r="AY42" s="40">
        <f t="shared" si="30"/>
        <v>0.10837880585147483</v>
      </c>
      <c r="AZ42" s="30">
        <v>75.640119773363651</v>
      </c>
      <c r="BA42" s="34">
        <f t="shared" si="31"/>
        <v>2.763472549387485E-2</v>
      </c>
      <c r="BB42" s="40">
        <f t="shared" si="32"/>
        <v>0.38733805841443475</v>
      </c>
      <c r="BC42" s="30">
        <v>96.804541077733404</v>
      </c>
      <c r="BD42" s="34">
        <f t="shared" si="33"/>
        <v>3.6001615195208987E-3</v>
      </c>
      <c r="BE42" s="40">
        <f t="shared" si="34"/>
        <v>0.49571686426590955</v>
      </c>
      <c r="BF42" s="97">
        <v>62.565244241432573</v>
      </c>
      <c r="BG42" s="64">
        <f t="shared" si="35"/>
        <v>5.6332644007964629E-4</v>
      </c>
      <c r="BH42" s="65">
        <f t="shared" si="42"/>
        <v>0.32038421278697204</v>
      </c>
      <c r="BI42" s="97">
        <v>132.71667585440275</v>
      </c>
      <c r="BJ42" s="64">
        <f t="shared" si="37"/>
        <v>1.7555786581888055E-2</v>
      </c>
      <c r="BK42" s="63">
        <f t="shared" si="43"/>
        <v>0.67961578721302784</v>
      </c>
      <c r="BL42" s="97">
        <v>195.28192009583535</v>
      </c>
      <c r="BM42" s="64">
        <f t="shared" si="39"/>
        <v>1.6462311395970971E-3</v>
      </c>
      <c r="BN42" s="65">
        <f t="shared" si="40"/>
        <v>0.99999999999999978</v>
      </c>
      <c r="BO42" s="10"/>
      <c r="BP42" s="10"/>
      <c r="BQ42" s="10"/>
      <c r="BR42" s="10"/>
      <c r="BS42" s="10"/>
      <c r="BT42" s="10"/>
      <c r="BU42" s="10"/>
    </row>
    <row r="43" spans="1:73" s="7" customFormat="1" ht="15.75" customHeight="1">
      <c r="A43" s="23" t="s">
        <v>23</v>
      </c>
      <c r="B43" s="30">
        <v>60.642185087107997</v>
      </c>
      <c r="C43" s="34">
        <f t="shared" si="0"/>
        <v>5.4601155414572649E-4</v>
      </c>
      <c r="D43" s="15">
        <f t="shared" si="1"/>
        <v>0.45965566823357185</v>
      </c>
      <c r="E43" s="30">
        <v>71.287407601593401</v>
      </c>
      <c r="F43" s="34">
        <f t="shared" si="2"/>
        <v>9.429911544820542E-3</v>
      </c>
      <c r="G43" s="15">
        <f t="shared" si="3"/>
        <v>0.54034433176642815</v>
      </c>
      <c r="H43" s="46">
        <v>131.9295926887014</v>
      </c>
      <c r="I43" s="47">
        <f t="shared" si="4"/>
        <v>1.1121695424334038E-3</v>
      </c>
      <c r="J43" s="48">
        <f t="shared" si="5"/>
        <v>1</v>
      </c>
      <c r="L43" s="23" t="s">
        <v>23</v>
      </c>
      <c r="M43" s="30"/>
      <c r="N43" s="34">
        <f t="shared" si="6"/>
        <v>0</v>
      </c>
      <c r="O43" s="40">
        <f t="shared" si="7"/>
        <v>0</v>
      </c>
      <c r="P43" s="30"/>
      <c r="Q43" s="34">
        <f t="shared" si="8"/>
        <v>0</v>
      </c>
      <c r="R43" s="40">
        <f t="shared" si="41"/>
        <v>0</v>
      </c>
      <c r="S43" s="30"/>
      <c r="T43" s="34">
        <f t="shared" si="9"/>
        <v>0</v>
      </c>
      <c r="U43" s="40">
        <f t="shared" si="10"/>
        <v>0</v>
      </c>
      <c r="V43" s="96">
        <v>7.12479756880641</v>
      </c>
      <c r="W43" s="78">
        <f t="shared" si="11"/>
        <v>7.451506086319456E-4</v>
      </c>
      <c r="X43" s="79">
        <f t="shared" si="12"/>
        <v>5.4004544572633893E-2</v>
      </c>
      <c r="Y43" s="96">
        <v>32.925918711405174</v>
      </c>
      <c r="Z43" s="78">
        <f t="shared" si="13"/>
        <v>2.9187357988757264E-2</v>
      </c>
      <c r="AA43" s="79">
        <f t="shared" si="14"/>
        <v>0.24957189695185791</v>
      </c>
      <c r="AB43" s="96">
        <v>40.050716280211581</v>
      </c>
      <c r="AC43" s="78">
        <f t="shared" si="15"/>
        <v>3.7466845024736353E-3</v>
      </c>
      <c r="AD43" s="79">
        <f t="shared" si="16"/>
        <v>0.30357644152449181</v>
      </c>
      <c r="AE43" s="30">
        <v>10.04666578889656</v>
      </c>
      <c r="AF43" s="34">
        <f t="shared" si="17"/>
        <v>3.9958391427624815E-4</v>
      </c>
      <c r="AG43" s="40">
        <f t="shared" si="18"/>
        <v>7.6151722931506988E-2</v>
      </c>
      <c r="AH43" s="30">
        <v>1.7949650791231431</v>
      </c>
      <c r="AI43" s="34">
        <f t="shared" si="19"/>
        <v>1.2065003845607735E-3</v>
      </c>
      <c r="AJ43" s="40">
        <f t="shared" si="20"/>
        <v>1.3605477304538559E-2</v>
      </c>
      <c r="AK43" s="30">
        <v>11.841630868019703</v>
      </c>
      <c r="AL43" s="34">
        <f t="shared" si="21"/>
        <v>4.4466317265672771E-4</v>
      </c>
      <c r="AM43" s="40">
        <f t="shared" si="22"/>
        <v>8.9757200236045553E-2</v>
      </c>
      <c r="AN43" s="96">
        <v>6.1486911225873992</v>
      </c>
      <c r="AO43" s="78">
        <f t="shared" si="23"/>
        <v>1.242427461442268E-4</v>
      </c>
      <c r="AP43" s="79">
        <f t="shared" si="24"/>
        <v>4.660585238897641E-2</v>
      </c>
      <c r="AQ43" s="96">
        <v>5.0979026307321025</v>
      </c>
      <c r="AR43" s="78">
        <f t="shared" si="25"/>
        <v>2.8225535996000617E-3</v>
      </c>
      <c r="AS43" s="79">
        <f t="shared" si="26"/>
        <v>3.8641085194290097E-2</v>
      </c>
      <c r="AT43" s="96">
        <v>11.246593753319502</v>
      </c>
      <c r="AU43" s="78">
        <f t="shared" si="27"/>
        <v>2.1925121512616507E-4</v>
      </c>
      <c r="AV43" s="79">
        <f t="shared" si="28"/>
        <v>8.5246937583266499E-2</v>
      </c>
      <c r="AW43" s="30">
        <v>37.322030606817627</v>
      </c>
      <c r="AX43" s="34">
        <f t="shared" si="29"/>
        <v>1.5453102877150153E-3</v>
      </c>
      <c r="AY43" s="40">
        <f t="shared" si="30"/>
        <v>0.28289354834045455</v>
      </c>
      <c r="AZ43" s="30">
        <v>31.468621180332981</v>
      </c>
      <c r="BA43" s="34">
        <f t="shared" si="31"/>
        <v>1.1496897553769782E-2</v>
      </c>
      <c r="BB43" s="40">
        <f t="shared" si="32"/>
        <v>0.23852587231574154</v>
      </c>
      <c r="BC43" s="30">
        <v>68.790651787150608</v>
      </c>
      <c r="BD43" s="34">
        <f t="shared" si="33"/>
        <v>2.5583247925114782E-3</v>
      </c>
      <c r="BE43" s="40">
        <f t="shared" si="34"/>
        <v>0.52141942065619606</v>
      </c>
      <c r="BF43" s="97">
        <v>60.642185087107997</v>
      </c>
      <c r="BG43" s="64">
        <f t="shared" si="35"/>
        <v>5.4601155414572649E-4</v>
      </c>
      <c r="BH43" s="65">
        <f t="shared" si="42"/>
        <v>0.45965566823357185</v>
      </c>
      <c r="BI43" s="97">
        <v>71.287407601593401</v>
      </c>
      <c r="BJ43" s="64">
        <f t="shared" si="37"/>
        <v>9.429911544820542E-3</v>
      </c>
      <c r="BK43" s="63">
        <f>SUM(R43,AA43,AJ43,AS43,BB43)</f>
        <v>0.54034433176642815</v>
      </c>
      <c r="BL43" s="97">
        <v>131.9295926887014</v>
      </c>
      <c r="BM43" s="64">
        <f t="shared" si="39"/>
        <v>1.1121695424334038E-3</v>
      </c>
      <c r="BN43" s="65">
        <f t="shared" si="40"/>
        <v>0.99999999999999989</v>
      </c>
      <c r="BO43" s="10"/>
      <c r="BP43" s="10"/>
      <c r="BQ43" s="10"/>
      <c r="BR43" s="10"/>
      <c r="BS43" s="10"/>
      <c r="BT43" s="10"/>
      <c r="BU43" s="10"/>
    </row>
    <row r="44" spans="1:73" s="7" customFormat="1" ht="15.75" customHeight="1">
      <c r="A44" s="23" t="s">
        <v>39</v>
      </c>
      <c r="B44" s="30">
        <v>42.331590901467216</v>
      </c>
      <c r="C44" s="34">
        <f t="shared" si="0"/>
        <v>3.8114618898330146E-4</v>
      </c>
      <c r="D44" s="15">
        <f t="shared" si="1"/>
        <v>0.38902433272984827</v>
      </c>
      <c r="E44" s="30">
        <v>66.483172957696596</v>
      </c>
      <c r="F44" s="34">
        <f t="shared" si="2"/>
        <v>8.7944064920109522E-3</v>
      </c>
      <c r="G44" s="15">
        <f t="shared" si="3"/>
        <v>0.61097566727015151</v>
      </c>
      <c r="H44" s="46">
        <v>108.81476385916383</v>
      </c>
      <c r="I44" s="47">
        <f t="shared" si="4"/>
        <v>9.1731099645553187E-4</v>
      </c>
      <c r="J44" s="48">
        <f t="shared" si="5"/>
        <v>0.99999999999999978</v>
      </c>
      <c r="L44" s="23" t="s">
        <v>39</v>
      </c>
      <c r="M44" s="30">
        <v>17.784377988358496</v>
      </c>
      <c r="N44" s="34">
        <f t="shared" si="6"/>
        <v>6.5421982187676211E-3</v>
      </c>
      <c r="O44" s="40">
        <f t="shared" si="7"/>
        <v>0.16343717853743048</v>
      </c>
      <c r="P44" s="30">
        <v>37.56933122980606</v>
      </c>
      <c r="Q44" s="34">
        <f t="shared" si="8"/>
        <v>9.3781242385141461E-2</v>
      </c>
      <c r="R44" s="40">
        <f t="shared" si="41"/>
        <v>0.34525950245530179</v>
      </c>
      <c r="S44" s="30">
        <v>55.353709218164553</v>
      </c>
      <c r="T44" s="34">
        <f t="shared" si="9"/>
        <v>1.7747169671933807E-2</v>
      </c>
      <c r="U44" s="40">
        <f t="shared" si="10"/>
        <v>0.50869668099273224</v>
      </c>
      <c r="V44" s="96">
        <v>10.072344734149413</v>
      </c>
      <c r="W44" s="78">
        <f t="shared" si="11"/>
        <v>1.0534213409602261E-3</v>
      </c>
      <c r="X44" s="79">
        <f t="shared" si="12"/>
        <v>9.2564137226689117E-2</v>
      </c>
      <c r="Y44" s="96">
        <v>4.9856631768148789</v>
      </c>
      <c r="Z44" s="78">
        <f t="shared" si="13"/>
        <v>4.4195679770859279E-3</v>
      </c>
      <c r="AA44" s="79">
        <f t="shared" si="14"/>
        <v>4.5817892719665278E-2</v>
      </c>
      <c r="AB44" s="96">
        <v>15.058007910964292</v>
      </c>
      <c r="AC44" s="78">
        <f t="shared" si="15"/>
        <v>1.4086540795778563E-3</v>
      </c>
      <c r="AD44" s="79">
        <f t="shared" si="16"/>
        <v>0.1383820299463544</v>
      </c>
      <c r="AE44" s="30">
        <v>7.4267195899465239</v>
      </c>
      <c r="AF44" s="34">
        <f t="shared" si="17"/>
        <v>2.9538134803515348E-4</v>
      </c>
      <c r="AG44" s="40">
        <f t="shared" si="18"/>
        <v>6.8251028872871863E-2</v>
      </c>
      <c r="AH44" s="30">
        <v>20.154153056606727</v>
      </c>
      <c r="AI44" s="34">
        <f t="shared" si="19"/>
        <v>1.3546777982539521E-2</v>
      </c>
      <c r="AJ44" s="40">
        <f t="shared" si="20"/>
        <v>0.18521524416201218</v>
      </c>
      <c r="AK44" s="30">
        <v>27.580872646553253</v>
      </c>
      <c r="AL44" s="34">
        <f t="shared" si="21"/>
        <v>1.035684904583459E-3</v>
      </c>
      <c r="AM44" s="40">
        <f t="shared" si="22"/>
        <v>0.25346627303488406</v>
      </c>
      <c r="AN44" s="96">
        <v>2.18966293070944</v>
      </c>
      <c r="AO44" s="78">
        <f t="shared" si="23"/>
        <v>4.4245145872131039E-5</v>
      </c>
      <c r="AP44" s="79">
        <f t="shared" si="24"/>
        <v>2.0122847792450892E-2</v>
      </c>
      <c r="AQ44" s="96">
        <v>2.322524178559203</v>
      </c>
      <c r="AR44" s="78">
        <f t="shared" si="25"/>
        <v>1.2859109824561394E-3</v>
      </c>
      <c r="AS44" s="79">
        <f t="shared" si="26"/>
        <v>2.1343833283185603E-2</v>
      </c>
      <c r="AT44" s="96">
        <v>4.512187109268643</v>
      </c>
      <c r="AU44" s="78">
        <f t="shared" si="27"/>
        <v>8.7964634295763496E-5</v>
      </c>
      <c r="AV44" s="79">
        <f t="shared" si="28"/>
        <v>4.1466681075636495E-2</v>
      </c>
      <c r="AW44" s="30">
        <v>4.8584856583033451</v>
      </c>
      <c r="AX44" s="34">
        <f t="shared" si="29"/>
        <v>2.0116450655073822E-4</v>
      </c>
      <c r="AY44" s="40">
        <f t="shared" si="30"/>
        <v>4.4649140300405919E-2</v>
      </c>
      <c r="AZ44" s="30">
        <v>1.4515013159097272</v>
      </c>
      <c r="BA44" s="34">
        <f t="shared" si="31"/>
        <v>5.3029847836503087E-4</v>
      </c>
      <c r="BB44" s="40">
        <f t="shared" si="32"/>
        <v>1.3339194649986726E-2</v>
      </c>
      <c r="BC44" s="30">
        <v>6.3099869742130723</v>
      </c>
      <c r="BD44" s="34">
        <f t="shared" si="33"/>
        <v>2.3466845708197134E-4</v>
      </c>
      <c r="BE44" s="40">
        <f t="shared" si="34"/>
        <v>5.7988334950392642E-2</v>
      </c>
      <c r="BF44" s="97">
        <v>42.331590901467216</v>
      </c>
      <c r="BG44" s="64">
        <f t="shared" si="35"/>
        <v>3.8114618898330146E-4</v>
      </c>
      <c r="BH44" s="65">
        <f t="shared" si="42"/>
        <v>0.38902433272984827</v>
      </c>
      <c r="BI44" s="97">
        <v>66.483172957696596</v>
      </c>
      <c r="BJ44" s="64">
        <f t="shared" si="37"/>
        <v>8.7944064920109522E-3</v>
      </c>
      <c r="BK44" s="63">
        <f t="shared" si="43"/>
        <v>0.61097566727015151</v>
      </c>
      <c r="BL44" s="97">
        <v>108.81476385916383</v>
      </c>
      <c r="BM44" s="64">
        <f t="shared" si="39"/>
        <v>9.1731099645553187E-4</v>
      </c>
      <c r="BN44" s="65">
        <f t="shared" si="40"/>
        <v>0.99999999999999967</v>
      </c>
      <c r="BO44" s="10"/>
      <c r="BP44" s="10"/>
      <c r="BQ44" s="10"/>
      <c r="BR44" s="10"/>
      <c r="BS44" s="10"/>
      <c r="BT44" s="10"/>
      <c r="BU44" s="10"/>
    </row>
    <row r="45" spans="1:73" s="7" customFormat="1" ht="15.75" customHeight="1">
      <c r="A45" s="23" t="s">
        <v>25</v>
      </c>
      <c r="B45" s="30">
        <v>31.367390990733199</v>
      </c>
      <c r="C45" s="34">
        <f t="shared" si="0"/>
        <v>2.824264640158545E-4</v>
      </c>
      <c r="D45" s="15">
        <f t="shared" si="1"/>
        <v>0.88249519506749063</v>
      </c>
      <c r="E45" s="30">
        <v>4.1765883601507579</v>
      </c>
      <c r="F45" s="34">
        <f t="shared" si="2"/>
        <v>5.5247988558456719E-4</v>
      </c>
      <c r="G45" s="15">
        <f t="shared" si="3"/>
        <v>0.1175048049325093</v>
      </c>
      <c r="H45" s="46">
        <v>35.543979350883959</v>
      </c>
      <c r="I45" s="47">
        <f t="shared" si="4"/>
        <v>2.9963657467063827E-4</v>
      </c>
      <c r="J45" s="48">
        <f t="shared" si="5"/>
        <v>0.99999999999999989</v>
      </c>
      <c r="L45" s="23" t="s">
        <v>25</v>
      </c>
      <c r="M45" s="30"/>
      <c r="N45" s="34">
        <f t="shared" si="6"/>
        <v>0</v>
      </c>
      <c r="O45" s="40">
        <f t="shared" si="7"/>
        <v>0</v>
      </c>
      <c r="P45" s="30"/>
      <c r="Q45" s="34">
        <f t="shared" si="8"/>
        <v>0</v>
      </c>
      <c r="R45" s="40">
        <f t="shared" si="41"/>
        <v>0</v>
      </c>
      <c r="S45" s="30"/>
      <c r="T45" s="34">
        <f t="shared" si="9"/>
        <v>0</v>
      </c>
      <c r="U45" s="40">
        <f t="shared" si="10"/>
        <v>0</v>
      </c>
      <c r="V45" s="96">
        <v>3.5492792439005596</v>
      </c>
      <c r="W45" s="78">
        <f t="shared" si="11"/>
        <v>3.7120319044240551E-4</v>
      </c>
      <c r="X45" s="79">
        <f t="shared" si="12"/>
        <v>9.9855989923432448E-2</v>
      </c>
      <c r="Y45" s="96">
        <v>4.1765883601507579</v>
      </c>
      <c r="Z45" s="78">
        <f t="shared" si="13"/>
        <v>3.70235924797964E-3</v>
      </c>
      <c r="AA45" s="79">
        <f t="shared" si="14"/>
        <v>0.1175048049325093</v>
      </c>
      <c r="AB45" s="96">
        <v>7.7258676040513174</v>
      </c>
      <c r="AC45" s="78">
        <f t="shared" si="15"/>
        <v>7.2274333916380249E-4</v>
      </c>
      <c r="AD45" s="79">
        <f t="shared" si="16"/>
        <v>0.21736079485594173</v>
      </c>
      <c r="AE45" s="30"/>
      <c r="AF45" s="34">
        <f t="shared" si="17"/>
        <v>0</v>
      </c>
      <c r="AG45" s="40">
        <f t="shared" si="18"/>
        <v>0</v>
      </c>
      <c r="AH45" s="30"/>
      <c r="AI45" s="34">
        <f t="shared" si="19"/>
        <v>0</v>
      </c>
      <c r="AJ45" s="40">
        <f t="shared" si="20"/>
        <v>0</v>
      </c>
      <c r="AK45" s="30"/>
      <c r="AL45" s="34">
        <f t="shared" si="21"/>
        <v>0</v>
      </c>
      <c r="AM45" s="40">
        <f t="shared" si="22"/>
        <v>0</v>
      </c>
      <c r="AN45" s="96">
        <v>0.10309580581188001</v>
      </c>
      <c r="AO45" s="78">
        <f t="shared" si="23"/>
        <v>2.0831923046135808E-6</v>
      </c>
      <c r="AP45" s="79">
        <f t="shared" si="24"/>
        <v>2.9005138899653358E-3</v>
      </c>
      <c r="AQ45" s="96"/>
      <c r="AR45" s="78">
        <f t="shared" si="25"/>
        <v>0</v>
      </c>
      <c r="AS45" s="79">
        <f t="shared" si="26"/>
        <v>0</v>
      </c>
      <c r="AT45" s="96">
        <v>0.10309580581188001</v>
      </c>
      <c r="AU45" s="78">
        <f t="shared" si="27"/>
        <v>2.0098423748963252E-6</v>
      </c>
      <c r="AV45" s="79">
        <f t="shared" si="28"/>
        <v>2.9005138899653358E-3</v>
      </c>
      <c r="AW45" s="30">
        <v>27.715015941020759</v>
      </c>
      <c r="AX45" s="34">
        <f t="shared" si="29"/>
        <v>1.1475340050233376E-3</v>
      </c>
      <c r="AY45" s="40">
        <f t="shared" si="30"/>
        <v>0.7797386912540929</v>
      </c>
      <c r="AZ45" s="30"/>
      <c r="BA45" s="34">
        <f t="shared" si="31"/>
        <v>0</v>
      </c>
      <c r="BB45" s="40">
        <f t="shared" si="32"/>
        <v>0</v>
      </c>
      <c r="BC45" s="30">
        <v>27.715015941020759</v>
      </c>
      <c r="BD45" s="34">
        <f t="shared" si="33"/>
        <v>1.0307216251730354E-3</v>
      </c>
      <c r="BE45" s="40">
        <f t="shared" si="34"/>
        <v>0.7797386912540929</v>
      </c>
      <c r="BF45" s="97">
        <v>31.367390990733199</v>
      </c>
      <c r="BG45" s="64">
        <f t="shared" si="35"/>
        <v>2.824264640158545E-4</v>
      </c>
      <c r="BH45" s="65">
        <f t="shared" si="42"/>
        <v>0.88249519506749063</v>
      </c>
      <c r="BI45" s="97">
        <v>4.1765883601507579</v>
      </c>
      <c r="BJ45" s="64">
        <f t="shared" si="37"/>
        <v>5.5247988558456719E-4</v>
      </c>
      <c r="BK45" s="63">
        <f t="shared" si="43"/>
        <v>0.1175048049325093</v>
      </c>
      <c r="BL45" s="97">
        <v>35.543979350883959</v>
      </c>
      <c r="BM45" s="64">
        <f t="shared" si="39"/>
        <v>2.9963657467063827E-4</v>
      </c>
      <c r="BN45" s="65">
        <f t="shared" si="40"/>
        <v>1</v>
      </c>
      <c r="BO45" s="10"/>
      <c r="BP45" s="10"/>
      <c r="BQ45" s="10"/>
      <c r="BR45" s="10"/>
      <c r="BS45" s="10"/>
      <c r="BT45" s="10"/>
      <c r="BU45" s="10"/>
    </row>
    <row r="46" spans="1:73" s="7" customFormat="1" ht="15.75" customHeight="1">
      <c r="A46" s="23" t="s">
        <v>47</v>
      </c>
      <c r="B46" s="30">
        <v>19.503858089361</v>
      </c>
      <c r="C46" s="34">
        <f t="shared" si="0"/>
        <v>1.7560930319236888E-4</v>
      </c>
      <c r="D46" s="15">
        <f t="shared" si="1"/>
        <v>1</v>
      </c>
      <c r="E46" s="30"/>
      <c r="F46" s="34">
        <f t="shared" si="2"/>
        <v>0</v>
      </c>
      <c r="G46" s="15">
        <f t="shared" si="3"/>
        <v>0</v>
      </c>
      <c r="H46" s="46">
        <v>19.503858089361</v>
      </c>
      <c r="I46" s="47">
        <f t="shared" si="4"/>
        <v>1.6441797844486455E-4</v>
      </c>
      <c r="J46" s="48">
        <f t="shared" si="5"/>
        <v>1</v>
      </c>
      <c r="L46" s="23" t="s">
        <v>47</v>
      </c>
      <c r="M46" s="30"/>
      <c r="N46" s="34">
        <f t="shared" si="6"/>
        <v>0</v>
      </c>
      <c r="O46" s="40">
        <f t="shared" si="7"/>
        <v>0</v>
      </c>
      <c r="P46" s="30"/>
      <c r="Q46" s="34">
        <f t="shared" si="8"/>
        <v>0</v>
      </c>
      <c r="R46" s="40">
        <f t="shared" si="41"/>
        <v>0</v>
      </c>
      <c r="S46" s="30"/>
      <c r="T46" s="34">
        <f t="shared" si="9"/>
        <v>0</v>
      </c>
      <c r="U46" s="40">
        <f t="shared" si="10"/>
        <v>0</v>
      </c>
      <c r="V46" s="96"/>
      <c r="W46" s="78">
        <f t="shared" si="11"/>
        <v>0</v>
      </c>
      <c r="X46" s="79">
        <f t="shared" si="12"/>
        <v>0</v>
      </c>
      <c r="Y46" s="96"/>
      <c r="Z46" s="78">
        <f t="shared" si="13"/>
        <v>0</v>
      </c>
      <c r="AA46" s="79">
        <f t="shared" si="14"/>
        <v>0</v>
      </c>
      <c r="AB46" s="96"/>
      <c r="AC46" s="78">
        <f t="shared" si="15"/>
        <v>0</v>
      </c>
      <c r="AD46" s="79">
        <f t="shared" si="16"/>
        <v>0</v>
      </c>
      <c r="AE46" s="30"/>
      <c r="AF46" s="34">
        <f t="shared" si="17"/>
        <v>0</v>
      </c>
      <c r="AG46" s="40">
        <f t="shared" si="18"/>
        <v>0</v>
      </c>
      <c r="AH46" s="30"/>
      <c r="AI46" s="34">
        <f t="shared" si="19"/>
        <v>0</v>
      </c>
      <c r="AJ46" s="40">
        <f t="shared" si="20"/>
        <v>0</v>
      </c>
      <c r="AK46" s="30"/>
      <c r="AL46" s="34">
        <f t="shared" si="21"/>
        <v>0</v>
      </c>
      <c r="AM46" s="40">
        <f t="shared" si="22"/>
        <v>0</v>
      </c>
      <c r="AN46" s="96">
        <v>19.503858089361</v>
      </c>
      <c r="AO46" s="78">
        <f t="shared" si="23"/>
        <v>3.9410223104682535E-4</v>
      </c>
      <c r="AP46" s="79">
        <f t="shared" si="24"/>
        <v>1</v>
      </c>
      <c r="AQ46" s="96"/>
      <c r="AR46" s="78">
        <f t="shared" si="25"/>
        <v>0</v>
      </c>
      <c r="AS46" s="79">
        <f t="shared" si="26"/>
        <v>0</v>
      </c>
      <c r="AT46" s="96">
        <v>19.503858089361</v>
      </c>
      <c r="AU46" s="78">
        <f t="shared" si="27"/>
        <v>3.8022575364016534E-4</v>
      </c>
      <c r="AV46" s="79">
        <f t="shared" si="28"/>
        <v>1</v>
      </c>
      <c r="AW46" s="30"/>
      <c r="AX46" s="34">
        <f t="shared" si="29"/>
        <v>0</v>
      </c>
      <c r="AY46" s="40">
        <f t="shared" si="30"/>
        <v>0</v>
      </c>
      <c r="AZ46" s="30"/>
      <c r="BA46" s="34">
        <f t="shared" si="31"/>
        <v>0</v>
      </c>
      <c r="BB46" s="40">
        <f t="shared" si="32"/>
        <v>0</v>
      </c>
      <c r="BC46" s="30"/>
      <c r="BD46" s="34">
        <f t="shared" si="33"/>
        <v>0</v>
      </c>
      <c r="BE46" s="40">
        <f t="shared" si="34"/>
        <v>0</v>
      </c>
      <c r="BF46" s="97">
        <v>19.503858089361</v>
      </c>
      <c r="BG46" s="64">
        <f t="shared" si="35"/>
        <v>1.7560930319236888E-4</v>
      </c>
      <c r="BH46" s="65">
        <f t="shared" si="42"/>
        <v>1</v>
      </c>
      <c r="BI46" s="97"/>
      <c r="BJ46" s="64">
        <f t="shared" si="37"/>
        <v>0</v>
      </c>
      <c r="BK46" s="63">
        <f>SUM(R46,AA46,AJ46,AS46,BB46)</f>
        <v>0</v>
      </c>
      <c r="BL46" s="97">
        <v>19.503858089361</v>
      </c>
      <c r="BM46" s="64">
        <f t="shared" si="39"/>
        <v>1.6441797844486455E-4</v>
      </c>
      <c r="BN46" s="65">
        <f t="shared" si="40"/>
        <v>1</v>
      </c>
      <c r="BO46" s="10"/>
      <c r="BP46" s="10"/>
      <c r="BQ46" s="10"/>
      <c r="BR46" s="10"/>
      <c r="BS46" s="10"/>
      <c r="BT46" s="10"/>
      <c r="BU46" s="10"/>
    </row>
    <row r="47" spans="1:73" s="7" customFormat="1" ht="15.75" customHeight="1">
      <c r="A47" s="23" t="s">
        <v>14</v>
      </c>
      <c r="B47" s="30">
        <v>19.250161244341889</v>
      </c>
      <c r="C47" s="34">
        <f t="shared" si="0"/>
        <v>1.7332506148122712E-4</v>
      </c>
      <c r="D47" s="15">
        <f t="shared" si="1"/>
        <v>0.11569799726518297</v>
      </c>
      <c r="E47" s="30">
        <v>147.13267769296482</v>
      </c>
      <c r="F47" s="34">
        <f t="shared" si="2"/>
        <v>1.9462737988051579E-2</v>
      </c>
      <c r="G47" s="15">
        <f t="shared" si="3"/>
        <v>0.88430200273481707</v>
      </c>
      <c r="H47" s="46">
        <v>166.3828389373067</v>
      </c>
      <c r="I47" s="47">
        <f t="shared" si="4"/>
        <v>1.4026112116203226E-3</v>
      </c>
      <c r="J47" s="48">
        <f t="shared" si="5"/>
        <v>1</v>
      </c>
      <c r="L47" s="23" t="s">
        <v>14</v>
      </c>
      <c r="M47" s="30">
        <v>1.21407189467892</v>
      </c>
      <c r="N47" s="34">
        <f t="shared" si="6"/>
        <v>4.4661100838182163E-4</v>
      </c>
      <c r="O47" s="40">
        <f t="shared" si="7"/>
        <v>7.296857671339434E-3</v>
      </c>
      <c r="P47" s="30">
        <v>10.716870019043551</v>
      </c>
      <c r="Q47" s="34">
        <f t="shared" si="8"/>
        <v>2.6751644279167198E-2</v>
      </c>
      <c r="R47" s="40">
        <f t="shared" si="41"/>
        <v>6.4410909727785584E-2</v>
      </c>
      <c r="S47" s="30">
        <v>11.930941913722471</v>
      </c>
      <c r="T47" s="34">
        <f t="shared" si="9"/>
        <v>3.8252260504222143E-3</v>
      </c>
      <c r="U47" s="40">
        <f t="shared" si="10"/>
        <v>7.1707767399125016E-2</v>
      </c>
      <c r="V47" s="96">
        <v>3.2435656772155221</v>
      </c>
      <c r="W47" s="78">
        <f t="shared" si="11"/>
        <v>3.3922998024486144E-4</v>
      </c>
      <c r="X47" s="79">
        <f t="shared" si="12"/>
        <v>1.949459269917676E-2</v>
      </c>
      <c r="Y47" s="96">
        <v>20.084103974358364</v>
      </c>
      <c r="Z47" s="78">
        <f t="shared" si="13"/>
        <v>1.7803662145954524E-2</v>
      </c>
      <c r="AA47" s="79">
        <f t="shared" si="14"/>
        <v>0.12071018923968525</v>
      </c>
      <c r="AB47" s="96">
        <v>23.327669651573885</v>
      </c>
      <c r="AC47" s="78">
        <f t="shared" si="15"/>
        <v>2.1822685454831693E-3</v>
      </c>
      <c r="AD47" s="79">
        <f t="shared" si="16"/>
        <v>0.14020478193886202</v>
      </c>
      <c r="AE47" s="30">
        <v>2.5910104784300301</v>
      </c>
      <c r="AF47" s="34">
        <f t="shared" si="17"/>
        <v>1.0305171194667135E-4</v>
      </c>
      <c r="AG47" s="40">
        <f t="shared" si="18"/>
        <v>1.5572582454890835E-2</v>
      </c>
      <c r="AH47" s="30">
        <v>17.636364198622193</v>
      </c>
      <c r="AI47" s="34">
        <f t="shared" si="19"/>
        <v>1.1854425712998365E-2</v>
      </c>
      <c r="AJ47" s="40">
        <f t="shared" si="20"/>
        <v>0.105998697409338</v>
      </c>
      <c r="AK47" s="30">
        <v>20.227374677052222</v>
      </c>
      <c r="AL47" s="34">
        <f t="shared" si="21"/>
        <v>7.5955488721618448E-4</v>
      </c>
      <c r="AM47" s="40">
        <f t="shared" si="22"/>
        <v>0.12157127986422882</v>
      </c>
      <c r="AN47" s="96">
        <v>1.8292316791977199</v>
      </c>
      <c r="AO47" s="78">
        <f t="shared" si="23"/>
        <v>3.6962137571468096E-5</v>
      </c>
      <c r="AP47" s="79">
        <f t="shared" si="24"/>
        <v>1.0994112679415075E-2</v>
      </c>
      <c r="AQ47" s="96">
        <v>30.075665150354588</v>
      </c>
      <c r="AR47" s="78">
        <f t="shared" si="25"/>
        <v>1.6651980839875027E-2</v>
      </c>
      <c r="AS47" s="79">
        <f t="shared" si="26"/>
        <v>0.18076182220744016</v>
      </c>
      <c r="AT47" s="96">
        <v>31.904896829552307</v>
      </c>
      <c r="AU47" s="78">
        <f t="shared" si="27"/>
        <v>6.2198275778296006E-4</v>
      </c>
      <c r="AV47" s="79">
        <f t="shared" si="28"/>
        <v>0.19175593488685524</v>
      </c>
      <c r="AW47" s="30">
        <v>10.372281514819699</v>
      </c>
      <c r="AX47" s="34">
        <f t="shared" si="29"/>
        <v>4.2946198455234239E-4</v>
      </c>
      <c r="AY47" s="40">
        <f t="shared" si="30"/>
        <v>6.2339851760360873E-2</v>
      </c>
      <c r="AZ47" s="30">
        <v>68.619674350586138</v>
      </c>
      <c r="BA47" s="34">
        <f t="shared" si="31"/>
        <v>2.5069842166290459E-2</v>
      </c>
      <c r="BB47" s="40">
        <f t="shared" si="32"/>
        <v>0.41242038415056814</v>
      </c>
      <c r="BC47" s="30">
        <v>78.991955865405842</v>
      </c>
      <c r="BD47" s="34">
        <f t="shared" si="33"/>
        <v>2.9377113582922621E-3</v>
      </c>
      <c r="BE47" s="40">
        <f t="shared" si="34"/>
        <v>0.47476023591092903</v>
      </c>
      <c r="BF47" s="97">
        <v>19.250161244341889</v>
      </c>
      <c r="BG47" s="64">
        <f t="shared" si="35"/>
        <v>1.7332506148122712E-4</v>
      </c>
      <c r="BH47" s="65">
        <f t="shared" si="42"/>
        <v>0.11569799726518298</v>
      </c>
      <c r="BI47" s="97">
        <v>147.13267769296482</v>
      </c>
      <c r="BJ47" s="64">
        <f t="shared" si="37"/>
        <v>1.9462737988051579E-2</v>
      </c>
      <c r="BK47" s="63">
        <f t="shared" si="43"/>
        <v>0.88430200273481718</v>
      </c>
      <c r="BL47" s="97">
        <v>166.3828389373067</v>
      </c>
      <c r="BM47" s="64">
        <f t="shared" si="39"/>
        <v>1.4026112116203226E-3</v>
      </c>
      <c r="BN47" s="65">
        <f t="shared" si="40"/>
        <v>1</v>
      </c>
      <c r="BO47" s="10"/>
      <c r="BP47" s="10"/>
      <c r="BQ47" s="10"/>
      <c r="BR47" s="10"/>
      <c r="BS47" s="10"/>
      <c r="BT47" s="10"/>
      <c r="BU47" s="10"/>
    </row>
    <row r="48" spans="1:73" s="7" customFormat="1" ht="15.75" customHeight="1">
      <c r="A48" s="23" t="s">
        <v>51</v>
      </c>
      <c r="B48" s="30">
        <v>18.523247102895702</v>
      </c>
      <c r="C48" s="34">
        <f t="shared" si="0"/>
        <v>1.667800545766867E-4</v>
      </c>
      <c r="D48" s="15">
        <f t="shared" si="1"/>
        <v>1</v>
      </c>
      <c r="E48" s="30"/>
      <c r="F48" s="34">
        <f t="shared" si="2"/>
        <v>0</v>
      </c>
      <c r="G48" s="15">
        <f t="shared" si="3"/>
        <v>0</v>
      </c>
      <c r="H48" s="46">
        <v>18.523247102895702</v>
      </c>
      <c r="I48" s="47">
        <f t="shared" si="4"/>
        <v>1.5615140496505665E-4</v>
      </c>
      <c r="J48" s="48">
        <f t="shared" si="5"/>
        <v>1</v>
      </c>
      <c r="L48" s="23" t="s">
        <v>51</v>
      </c>
      <c r="M48" s="30">
        <v>4.9014101016517007</v>
      </c>
      <c r="N48" s="34">
        <f t="shared" si="6"/>
        <v>1.8030428985183237E-3</v>
      </c>
      <c r="O48" s="40">
        <f t="shared" si="7"/>
        <v>0.26460857939348403</v>
      </c>
      <c r="P48" s="30"/>
      <c r="Q48" s="34">
        <f t="shared" si="8"/>
        <v>0</v>
      </c>
      <c r="R48" s="40">
        <f t="shared" si="41"/>
        <v>0</v>
      </c>
      <c r="S48" s="30">
        <v>4.9014101016517007</v>
      </c>
      <c r="T48" s="34">
        <f t="shared" si="9"/>
        <v>1.5714603038236537E-3</v>
      </c>
      <c r="U48" s="40">
        <f t="shared" si="10"/>
        <v>0.26460857939348403</v>
      </c>
      <c r="V48" s="96"/>
      <c r="W48" s="78">
        <f t="shared" si="11"/>
        <v>0</v>
      </c>
      <c r="X48" s="79">
        <f t="shared" si="12"/>
        <v>0</v>
      </c>
      <c r="Y48" s="96"/>
      <c r="Z48" s="78">
        <f t="shared" si="13"/>
        <v>0</v>
      </c>
      <c r="AA48" s="79">
        <f t="shared" si="14"/>
        <v>0</v>
      </c>
      <c r="AB48" s="96"/>
      <c r="AC48" s="78">
        <f t="shared" si="15"/>
        <v>0</v>
      </c>
      <c r="AD48" s="79">
        <f t="shared" si="16"/>
        <v>0</v>
      </c>
      <c r="AE48" s="30">
        <v>13.621837001244</v>
      </c>
      <c r="AF48" s="34">
        <f t="shared" si="17"/>
        <v>5.4177844301397113E-4</v>
      </c>
      <c r="AG48" s="40">
        <f t="shared" si="18"/>
        <v>0.73539142060651586</v>
      </c>
      <c r="AH48" s="30"/>
      <c r="AI48" s="34">
        <f t="shared" si="19"/>
        <v>0</v>
      </c>
      <c r="AJ48" s="40">
        <f t="shared" si="20"/>
        <v>0</v>
      </c>
      <c r="AK48" s="30">
        <v>13.621837001244</v>
      </c>
      <c r="AL48" s="34">
        <f t="shared" si="21"/>
        <v>5.1151140631686555E-4</v>
      </c>
      <c r="AM48" s="40">
        <f t="shared" si="22"/>
        <v>0.73539142060651586</v>
      </c>
      <c r="AN48" s="96"/>
      <c r="AO48" s="78">
        <f t="shared" si="23"/>
        <v>0</v>
      </c>
      <c r="AP48" s="79">
        <f t="shared" si="24"/>
        <v>0</v>
      </c>
      <c r="AQ48" s="96"/>
      <c r="AR48" s="78">
        <f t="shared" si="25"/>
        <v>0</v>
      </c>
      <c r="AS48" s="79">
        <f t="shared" si="26"/>
        <v>0</v>
      </c>
      <c r="AT48" s="96"/>
      <c r="AU48" s="78">
        <f t="shared" si="27"/>
        <v>0</v>
      </c>
      <c r="AV48" s="79">
        <f t="shared" si="28"/>
        <v>0</v>
      </c>
      <c r="AW48" s="30"/>
      <c r="AX48" s="34">
        <f t="shared" si="29"/>
        <v>0</v>
      </c>
      <c r="AY48" s="40">
        <f t="shared" si="30"/>
        <v>0</v>
      </c>
      <c r="AZ48" s="30"/>
      <c r="BA48" s="34">
        <f t="shared" si="31"/>
        <v>0</v>
      </c>
      <c r="BB48" s="40">
        <f t="shared" si="32"/>
        <v>0</v>
      </c>
      <c r="BC48" s="30"/>
      <c r="BD48" s="34">
        <f t="shared" si="33"/>
        <v>0</v>
      </c>
      <c r="BE48" s="40">
        <f t="shared" si="34"/>
        <v>0</v>
      </c>
      <c r="BF48" s="97">
        <v>18.523247102895702</v>
      </c>
      <c r="BG48" s="64">
        <f t="shared" si="35"/>
        <v>1.667800545766867E-4</v>
      </c>
      <c r="BH48" s="65">
        <f t="shared" si="42"/>
        <v>0.99999999999999989</v>
      </c>
      <c r="BI48" s="97"/>
      <c r="BJ48" s="64">
        <f t="shared" si="37"/>
        <v>0</v>
      </c>
      <c r="BK48" s="63">
        <f t="shared" si="43"/>
        <v>0</v>
      </c>
      <c r="BL48" s="97">
        <v>18.523247102895702</v>
      </c>
      <c r="BM48" s="64">
        <f t="shared" si="39"/>
        <v>1.5615140496505665E-4</v>
      </c>
      <c r="BN48" s="65">
        <f t="shared" si="40"/>
        <v>0.99999999999999989</v>
      </c>
      <c r="BO48" s="10"/>
      <c r="BP48" s="10"/>
      <c r="BQ48" s="10"/>
      <c r="BR48" s="10"/>
      <c r="BS48" s="10"/>
      <c r="BT48" s="10"/>
      <c r="BU48" s="10"/>
    </row>
    <row r="49" spans="1:73" s="7" customFormat="1" ht="15.75" customHeight="1">
      <c r="A49" s="23" t="s">
        <v>34</v>
      </c>
      <c r="B49" s="30">
        <v>10.375653810732025</v>
      </c>
      <c r="C49" s="34">
        <f t="shared" si="0"/>
        <v>9.342055953851506E-5</v>
      </c>
      <c r="D49" s="15">
        <f t="shared" si="1"/>
        <v>0.83371614265494698</v>
      </c>
      <c r="E49" s="30">
        <v>2.0694138566529823</v>
      </c>
      <c r="F49" s="34">
        <f t="shared" si="2"/>
        <v>2.7374245009615663E-4</v>
      </c>
      <c r="G49" s="15">
        <f t="shared" si="3"/>
        <v>0.16628385734505319</v>
      </c>
      <c r="H49" s="46">
        <v>12.445067667385006</v>
      </c>
      <c r="I49" s="47">
        <f t="shared" si="4"/>
        <v>1.0491221060499562E-4</v>
      </c>
      <c r="J49" s="48">
        <f t="shared" si="5"/>
        <v>1.0000000000000002</v>
      </c>
      <c r="L49" s="23" t="s">
        <v>34</v>
      </c>
      <c r="M49" s="30"/>
      <c r="N49" s="34">
        <f t="shared" si="6"/>
        <v>0</v>
      </c>
      <c r="O49" s="40">
        <f t="shared" si="7"/>
        <v>0</v>
      </c>
      <c r="P49" s="30"/>
      <c r="Q49" s="34">
        <f t="shared" si="8"/>
        <v>0</v>
      </c>
      <c r="R49" s="40">
        <f t="shared" si="41"/>
        <v>0</v>
      </c>
      <c r="S49" s="30"/>
      <c r="T49" s="34">
        <f t="shared" si="9"/>
        <v>0</v>
      </c>
      <c r="U49" s="40">
        <f t="shared" si="10"/>
        <v>0</v>
      </c>
      <c r="V49" s="96"/>
      <c r="W49" s="78">
        <f t="shared" si="11"/>
        <v>0</v>
      </c>
      <c r="X49" s="79">
        <f t="shared" si="12"/>
        <v>0</v>
      </c>
      <c r="Y49" s="96"/>
      <c r="Z49" s="78">
        <f t="shared" si="13"/>
        <v>0</v>
      </c>
      <c r="AA49" s="79">
        <f t="shared" si="14"/>
        <v>0</v>
      </c>
      <c r="AB49" s="96"/>
      <c r="AC49" s="78">
        <f t="shared" si="15"/>
        <v>0</v>
      </c>
      <c r="AD49" s="79">
        <f t="shared" si="16"/>
        <v>0</v>
      </c>
      <c r="AE49" s="30">
        <v>2.8403667529825198</v>
      </c>
      <c r="AF49" s="34">
        <f t="shared" si="17"/>
        <v>1.1296930633357193E-4</v>
      </c>
      <c r="AG49" s="40">
        <f t="shared" si="18"/>
        <v>0.22823232696647491</v>
      </c>
      <c r="AH49" s="30">
        <v>1.1718981898570187</v>
      </c>
      <c r="AI49" s="34">
        <f t="shared" si="19"/>
        <v>7.877009046990866E-4</v>
      </c>
      <c r="AJ49" s="40">
        <f t="shared" si="20"/>
        <v>9.4165674400327415E-2</v>
      </c>
      <c r="AK49" s="30">
        <v>4.0122649428395381</v>
      </c>
      <c r="AL49" s="34">
        <f t="shared" si="21"/>
        <v>1.5066391436340665E-4</v>
      </c>
      <c r="AM49" s="40">
        <f t="shared" si="22"/>
        <v>0.3223980013668023</v>
      </c>
      <c r="AN49" s="96">
        <v>7.4125235273030015</v>
      </c>
      <c r="AO49" s="78">
        <f t="shared" si="23"/>
        <v>1.4978021509450521E-4</v>
      </c>
      <c r="AP49" s="79">
        <f t="shared" si="24"/>
        <v>0.59561938314960905</v>
      </c>
      <c r="AQ49" s="96"/>
      <c r="AR49" s="78">
        <f t="shared" si="25"/>
        <v>0</v>
      </c>
      <c r="AS49" s="79">
        <f t="shared" si="26"/>
        <v>0</v>
      </c>
      <c r="AT49" s="96">
        <v>7.4125235273030015</v>
      </c>
      <c r="AU49" s="78">
        <f t="shared" si="27"/>
        <v>1.4450640132998322E-4</v>
      </c>
      <c r="AV49" s="79">
        <f t="shared" si="28"/>
        <v>0.59561938314960905</v>
      </c>
      <c r="AW49" s="30">
        <v>0.12276353044650301</v>
      </c>
      <c r="AX49" s="34">
        <f t="shared" si="29"/>
        <v>5.0829963823174892E-6</v>
      </c>
      <c r="AY49" s="40">
        <f t="shared" si="30"/>
        <v>9.864432538862879E-3</v>
      </c>
      <c r="AZ49" s="30">
        <v>0.8975156667959634</v>
      </c>
      <c r="BA49" s="34">
        <f t="shared" si="31"/>
        <v>3.2790269439912526E-4</v>
      </c>
      <c r="BB49" s="40">
        <f t="shared" si="32"/>
        <v>7.2118182944725773E-2</v>
      </c>
      <c r="BC49" s="30">
        <v>1.0202791972424663</v>
      </c>
      <c r="BD49" s="34">
        <f t="shared" si="33"/>
        <v>3.7944190057473328E-5</v>
      </c>
      <c r="BE49" s="40">
        <f t="shared" si="34"/>
        <v>8.1982615483588636E-2</v>
      </c>
      <c r="BF49" s="97">
        <v>10.375653810732025</v>
      </c>
      <c r="BG49" s="64">
        <f t="shared" si="35"/>
        <v>9.342055953851506E-5</v>
      </c>
      <c r="BH49" s="65">
        <f t="shared" si="42"/>
        <v>0.83371614265494687</v>
      </c>
      <c r="BI49" s="97">
        <v>2.0694138566529823</v>
      </c>
      <c r="BJ49" s="64">
        <f t="shared" si="37"/>
        <v>2.7374245009615663E-4</v>
      </c>
      <c r="BK49" s="63">
        <f>SUM(R49,AA49,AJ49,AS49,BB49)</f>
        <v>0.16628385734505319</v>
      </c>
      <c r="BL49" s="97">
        <v>12.445067667385006</v>
      </c>
      <c r="BM49" s="64">
        <f t="shared" si="39"/>
        <v>1.0491221060499562E-4</v>
      </c>
      <c r="BN49" s="65">
        <f t="shared" si="40"/>
        <v>1</v>
      </c>
      <c r="BO49" s="10"/>
      <c r="BP49" s="10"/>
      <c r="BQ49" s="10"/>
      <c r="BR49" s="10"/>
      <c r="BS49" s="10"/>
      <c r="BT49" s="10"/>
      <c r="BU49" s="10"/>
    </row>
    <row r="50" spans="1:73" s="7" customFormat="1" ht="15.75" customHeight="1">
      <c r="A50" s="23" t="s">
        <v>27</v>
      </c>
      <c r="B50" s="30">
        <v>5.9179772489940454</v>
      </c>
      <c r="C50" s="34">
        <f t="shared" si="0"/>
        <v>5.3284424868279244E-5</v>
      </c>
      <c r="D50" s="15">
        <f t="shared" si="1"/>
        <v>1</v>
      </c>
      <c r="E50" s="30"/>
      <c r="F50" s="34">
        <f t="shared" si="2"/>
        <v>0</v>
      </c>
      <c r="G50" s="15">
        <f t="shared" si="3"/>
        <v>0</v>
      </c>
      <c r="H50" s="46">
        <v>5.9179772489940454</v>
      </c>
      <c r="I50" s="47">
        <f t="shared" si="4"/>
        <v>4.9888686192454787E-5</v>
      </c>
      <c r="J50" s="48">
        <f t="shared" si="5"/>
        <v>1</v>
      </c>
      <c r="L50" s="23" t="s">
        <v>27</v>
      </c>
      <c r="M50" s="30"/>
      <c r="N50" s="34">
        <f t="shared" si="6"/>
        <v>0</v>
      </c>
      <c r="O50" s="40">
        <f t="shared" si="7"/>
        <v>0</v>
      </c>
      <c r="P50" s="30"/>
      <c r="Q50" s="34">
        <f t="shared" si="8"/>
        <v>0</v>
      </c>
      <c r="R50" s="40">
        <f t="shared" si="41"/>
        <v>0</v>
      </c>
      <c r="S50" s="30"/>
      <c r="T50" s="34">
        <f t="shared" si="9"/>
        <v>0</v>
      </c>
      <c r="U50" s="40">
        <f t="shared" si="10"/>
        <v>0</v>
      </c>
      <c r="V50" s="96">
        <v>3.0126457682689849</v>
      </c>
      <c r="W50" s="78">
        <f t="shared" si="11"/>
        <v>3.1507910310975539E-4</v>
      </c>
      <c r="X50" s="79">
        <f t="shared" si="12"/>
        <v>0.50906680467233678</v>
      </c>
      <c r="Y50" s="96"/>
      <c r="Z50" s="78">
        <f t="shared" si="13"/>
        <v>0</v>
      </c>
      <c r="AA50" s="79">
        <f t="shared" si="14"/>
        <v>0</v>
      </c>
      <c r="AB50" s="96">
        <v>3.0126457682689849</v>
      </c>
      <c r="AC50" s="78">
        <f t="shared" si="15"/>
        <v>2.8182849795855273E-4</v>
      </c>
      <c r="AD50" s="79">
        <f t="shared" si="16"/>
        <v>0.50906680467233678</v>
      </c>
      <c r="AE50" s="30">
        <v>2.9053314807250601</v>
      </c>
      <c r="AF50" s="34">
        <f t="shared" si="17"/>
        <v>1.1555313471471948E-4</v>
      </c>
      <c r="AG50" s="40">
        <f t="shared" si="18"/>
        <v>0.49093319532766311</v>
      </c>
      <c r="AH50" s="30"/>
      <c r="AI50" s="34">
        <f t="shared" si="19"/>
        <v>0</v>
      </c>
      <c r="AJ50" s="40">
        <f t="shared" si="20"/>
        <v>0</v>
      </c>
      <c r="AK50" s="30">
        <v>2.9053314807250601</v>
      </c>
      <c r="AL50" s="34">
        <f t="shared" si="21"/>
        <v>1.0909763429019296E-4</v>
      </c>
      <c r="AM50" s="40">
        <f t="shared" si="22"/>
        <v>0.49093319532766311</v>
      </c>
      <c r="AN50" s="96"/>
      <c r="AO50" s="78">
        <f t="shared" si="23"/>
        <v>0</v>
      </c>
      <c r="AP50" s="79">
        <f t="shared" si="24"/>
        <v>0</v>
      </c>
      <c r="AQ50" s="96"/>
      <c r="AR50" s="78">
        <f t="shared" si="25"/>
        <v>0</v>
      </c>
      <c r="AS50" s="79">
        <f t="shared" si="26"/>
        <v>0</v>
      </c>
      <c r="AT50" s="96"/>
      <c r="AU50" s="78">
        <f t="shared" si="27"/>
        <v>0</v>
      </c>
      <c r="AV50" s="79">
        <f t="shared" si="28"/>
        <v>0</v>
      </c>
      <c r="AW50" s="30"/>
      <c r="AX50" s="34">
        <f t="shared" si="29"/>
        <v>0</v>
      </c>
      <c r="AY50" s="40">
        <f t="shared" si="30"/>
        <v>0</v>
      </c>
      <c r="AZ50" s="30"/>
      <c r="BA50" s="34">
        <f t="shared" si="31"/>
        <v>0</v>
      </c>
      <c r="BB50" s="40">
        <f t="shared" si="32"/>
        <v>0</v>
      </c>
      <c r="BC50" s="30"/>
      <c r="BD50" s="34">
        <f t="shared" si="33"/>
        <v>0</v>
      </c>
      <c r="BE50" s="40">
        <f t="shared" si="34"/>
        <v>0</v>
      </c>
      <c r="BF50" s="97">
        <v>5.9179772489940454</v>
      </c>
      <c r="BG50" s="64">
        <f t="shared" si="35"/>
        <v>5.3284424868279244E-5</v>
      </c>
      <c r="BH50" s="65">
        <f t="shared" si="42"/>
        <v>0.99999999999999989</v>
      </c>
      <c r="BI50" s="97"/>
      <c r="BJ50" s="64">
        <f t="shared" si="37"/>
        <v>0</v>
      </c>
      <c r="BK50" s="63">
        <f t="shared" si="43"/>
        <v>0</v>
      </c>
      <c r="BL50" s="97">
        <v>5.9179772489940454</v>
      </c>
      <c r="BM50" s="64">
        <f t="shared" si="39"/>
        <v>4.9888686192454787E-5</v>
      </c>
      <c r="BN50" s="65">
        <f t="shared" si="40"/>
        <v>0.99999999999999989</v>
      </c>
      <c r="BO50" s="10"/>
      <c r="BP50" s="10"/>
      <c r="BQ50" s="10"/>
      <c r="BR50" s="10"/>
      <c r="BS50" s="10"/>
      <c r="BT50" s="10"/>
      <c r="BU50" s="10"/>
    </row>
    <row r="51" spans="1:73" s="7" customFormat="1" ht="15.75" customHeight="1">
      <c r="A51" s="23" t="s">
        <v>36</v>
      </c>
      <c r="B51" s="30">
        <v>3.4311120799167139</v>
      </c>
      <c r="C51" s="34">
        <f t="shared" si="0"/>
        <v>3.0893128875756418E-5</v>
      </c>
      <c r="D51" s="15">
        <f t="shared" si="1"/>
        <v>0.65614371745549205</v>
      </c>
      <c r="E51" s="30">
        <v>1.7980960777449571</v>
      </c>
      <c r="F51" s="34">
        <f t="shared" si="2"/>
        <v>2.3785248380731844E-4</v>
      </c>
      <c r="G51" s="15">
        <f t="shared" si="3"/>
        <v>0.3438562825445079</v>
      </c>
      <c r="H51" s="46">
        <v>5.2292081576616711</v>
      </c>
      <c r="I51" s="47">
        <f t="shared" si="4"/>
        <v>4.4082346693197001E-5</v>
      </c>
      <c r="J51" s="48">
        <f t="shared" si="5"/>
        <v>1</v>
      </c>
      <c r="L51" s="23" t="s">
        <v>36</v>
      </c>
      <c r="M51" s="30"/>
      <c r="N51" s="34">
        <f t="shared" si="6"/>
        <v>0</v>
      </c>
      <c r="O51" s="40">
        <f t="shared" si="7"/>
        <v>0</v>
      </c>
      <c r="P51" s="30"/>
      <c r="Q51" s="34">
        <f t="shared" si="8"/>
        <v>0</v>
      </c>
      <c r="R51" s="40">
        <f t="shared" si="41"/>
        <v>0</v>
      </c>
      <c r="S51" s="30"/>
      <c r="T51" s="34">
        <f t="shared" si="9"/>
        <v>0</v>
      </c>
      <c r="U51" s="40">
        <f t="shared" si="10"/>
        <v>0</v>
      </c>
      <c r="V51" s="96"/>
      <c r="W51" s="78">
        <f t="shared" si="11"/>
        <v>0</v>
      </c>
      <c r="X51" s="79">
        <f t="shared" si="12"/>
        <v>0</v>
      </c>
      <c r="Y51" s="96"/>
      <c r="Z51" s="78">
        <f t="shared" si="13"/>
        <v>0</v>
      </c>
      <c r="AA51" s="79">
        <f t="shared" si="14"/>
        <v>0</v>
      </c>
      <c r="AB51" s="96"/>
      <c r="AC51" s="78">
        <f t="shared" si="15"/>
        <v>0</v>
      </c>
      <c r="AD51" s="79">
        <f t="shared" si="16"/>
        <v>0</v>
      </c>
      <c r="AE51" s="30"/>
      <c r="AF51" s="34">
        <f t="shared" si="17"/>
        <v>0</v>
      </c>
      <c r="AG51" s="40">
        <f t="shared" si="18"/>
        <v>0</v>
      </c>
      <c r="AH51" s="30"/>
      <c r="AI51" s="34">
        <f t="shared" si="19"/>
        <v>0</v>
      </c>
      <c r="AJ51" s="40">
        <f t="shared" si="20"/>
        <v>0</v>
      </c>
      <c r="AK51" s="30"/>
      <c r="AL51" s="34">
        <f t="shared" si="21"/>
        <v>0</v>
      </c>
      <c r="AM51" s="40">
        <f t="shared" si="22"/>
        <v>0</v>
      </c>
      <c r="AN51" s="96">
        <v>1.92406363670545</v>
      </c>
      <c r="AO51" s="78">
        <f t="shared" si="23"/>
        <v>3.8878347475021524E-5</v>
      </c>
      <c r="AP51" s="79">
        <f t="shared" si="24"/>
        <v>0.36794550507353058</v>
      </c>
      <c r="AQ51" s="96"/>
      <c r="AR51" s="78">
        <f t="shared" si="25"/>
        <v>0</v>
      </c>
      <c r="AS51" s="79">
        <f t="shared" si="26"/>
        <v>0</v>
      </c>
      <c r="AT51" s="96">
        <v>1.92406363670545</v>
      </c>
      <c r="AU51" s="78">
        <f t="shared" si="27"/>
        <v>3.7509427261318613E-5</v>
      </c>
      <c r="AV51" s="79">
        <f t="shared" si="28"/>
        <v>0.36794550507353058</v>
      </c>
      <c r="AW51" s="30">
        <v>1.5070484432112636</v>
      </c>
      <c r="AX51" s="34">
        <f t="shared" si="29"/>
        <v>6.2399002024124869E-5</v>
      </c>
      <c r="AY51" s="40">
        <f t="shared" si="30"/>
        <v>0.28819821238196147</v>
      </c>
      <c r="AZ51" s="30">
        <v>1.7980960777449571</v>
      </c>
      <c r="BA51" s="34">
        <f t="shared" si="31"/>
        <v>6.569250771809727E-4</v>
      </c>
      <c r="BB51" s="40">
        <f t="shared" si="32"/>
        <v>0.3438562825445079</v>
      </c>
      <c r="BC51" s="30">
        <v>3.3051445209562207</v>
      </c>
      <c r="BD51" s="34">
        <f t="shared" si="33"/>
        <v>1.2291834647764157E-4</v>
      </c>
      <c r="BE51" s="40">
        <f t="shared" si="34"/>
        <v>0.63205449492646937</v>
      </c>
      <c r="BF51" s="97">
        <v>3.4311120799167139</v>
      </c>
      <c r="BG51" s="64">
        <f t="shared" si="35"/>
        <v>3.0893128875756418E-5</v>
      </c>
      <c r="BH51" s="65">
        <f t="shared" si="42"/>
        <v>0.65614371745549205</v>
      </c>
      <c r="BI51" s="97">
        <v>1.7980960777449571</v>
      </c>
      <c r="BJ51" s="64">
        <f t="shared" si="37"/>
        <v>2.3785248380731844E-4</v>
      </c>
      <c r="BK51" s="63">
        <f t="shared" si="43"/>
        <v>0.3438562825445079</v>
      </c>
      <c r="BL51" s="97">
        <v>5.2292081576616711</v>
      </c>
      <c r="BM51" s="64">
        <f t="shared" si="39"/>
        <v>4.4082346693197001E-5</v>
      </c>
      <c r="BN51" s="65">
        <f t="shared" si="40"/>
        <v>1</v>
      </c>
      <c r="BO51" s="10"/>
      <c r="BP51" s="10"/>
      <c r="BQ51" s="10"/>
      <c r="BR51" s="10"/>
      <c r="BS51" s="10"/>
      <c r="BT51" s="10"/>
      <c r="BU51" s="10"/>
    </row>
    <row r="52" spans="1:73" s="7" customFormat="1" ht="15.75" customHeight="1">
      <c r="A52" s="23" t="s">
        <v>35</v>
      </c>
      <c r="B52" s="30">
        <v>1.78405260890182</v>
      </c>
      <c r="C52" s="34">
        <f t="shared" si="0"/>
        <v>1.6063295480942504E-5</v>
      </c>
      <c r="D52" s="15">
        <f t="shared" si="1"/>
        <v>1</v>
      </c>
      <c r="E52" s="30"/>
      <c r="F52" s="34">
        <f t="shared" si="2"/>
        <v>0</v>
      </c>
      <c r="G52" s="15">
        <f t="shared" si="3"/>
        <v>0</v>
      </c>
      <c r="H52" s="46">
        <v>1.78405260890182</v>
      </c>
      <c r="I52" s="47">
        <f t="shared" si="4"/>
        <v>1.5039605089976027E-5</v>
      </c>
      <c r="J52" s="48">
        <f t="shared" si="5"/>
        <v>1</v>
      </c>
      <c r="L52" s="23" t="s">
        <v>35</v>
      </c>
      <c r="M52" s="30"/>
      <c r="N52" s="34">
        <f t="shared" si="6"/>
        <v>0</v>
      </c>
      <c r="O52" s="40">
        <f t="shared" si="7"/>
        <v>0</v>
      </c>
      <c r="P52" s="30"/>
      <c r="Q52" s="34">
        <f t="shared" si="8"/>
        <v>0</v>
      </c>
      <c r="R52" s="40">
        <f t="shared" si="41"/>
        <v>0</v>
      </c>
      <c r="S52" s="30"/>
      <c r="T52" s="34">
        <f t="shared" si="9"/>
        <v>0</v>
      </c>
      <c r="U52" s="40">
        <f t="shared" si="10"/>
        <v>0</v>
      </c>
      <c r="V52" s="96"/>
      <c r="W52" s="78">
        <f t="shared" si="11"/>
        <v>0</v>
      </c>
      <c r="X52" s="79">
        <f t="shared" si="12"/>
        <v>0</v>
      </c>
      <c r="Y52" s="96"/>
      <c r="Z52" s="78">
        <f t="shared" si="13"/>
        <v>0</v>
      </c>
      <c r="AA52" s="79">
        <f t="shared" si="14"/>
        <v>0</v>
      </c>
      <c r="AB52" s="96"/>
      <c r="AC52" s="78">
        <f t="shared" si="15"/>
        <v>0</v>
      </c>
      <c r="AD52" s="79">
        <f t="shared" si="16"/>
        <v>0</v>
      </c>
      <c r="AE52" s="30"/>
      <c r="AF52" s="34">
        <f t="shared" si="17"/>
        <v>0</v>
      </c>
      <c r="AG52" s="40">
        <f t="shared" si="18"/>
        <v>0</v>
      </c>
      <c r="AH52" s="30"/>
      <c r="AI52" s="34">
        <f t="shared" si="19"/>
        <v>0</v>
      </c>
      <c r="AJ52" s="40">
        <f t="shared" si="20"/>
        <v>0</v>
      </c>
      <c r="AK52" s="30"/>
      <c r="AL52" s="34">
        <f t="shared" si="21"/>
        <v>0</v>
      </c>
      <c r="AM52" s="40">
        <f t="shared" si="22"/>
        <v>0</v>
      </c>
      <c r="AN52" s="96"/>
      <c r="AO52" s="78">
        <f t="shared" si="23"/>
        <v>0</v>
      </c>
      <c r="AP52" s="79">
        <f t="shared" si="24"/>
        <v>0</v>
      </c>
      <c r="AQ52" s="96"/>
      <c r="AR52" s="78">
        <f t="shared" si="25"/>
        <v>0</v>
      </c>
      <c r="AS52" s="79">
        <f t="shared" si="26"/>
        <v>0</v>
      </c>
      <c r="AT52" s="96"/>
      <c r="AU52" s="78">
        <f t="shared" si="27"/>
        <v>0</v>
      </c>
      <c r="AV52" s="79">
        <f t="shared" si="28"/>
        <v>0</v>
      </c>
      <c r="AW52" s="30">
        <v>1.78405260890182</v>
      </c>
      <c r="AX52" s="34">
        <f t="shared" si="29"/>
        <v>7.3868297237213783E-5</v>
      </c>
      <c r="AY52" s="40">
        <f t="shared" si="30"/>
        <v>1</v>
      </c>
      <c r="AZ52" s="30"/>
      <c r="BA52" s="34">
        <f t="shared" si="31"/>
        <v>0</v>
      </c>
      <c r="BB52" s="40">
        <f t="shared" si="32"/>
        <v>0</v>
      </c>
      <c r="BC52" s="30">
        <v>1.78405260890182</v>
      </c>
      <c r="BD52" s="34">
        <f t="shared" si="33"/>
        <v>6.6348928261657396E-5</v>
      </c>
      <c r="BE52" s="40">
        <f t="shared" si="34"/>
        <v>1</v>
      </c>
      <c r="BF52" s="97">
        <v>1.78405260890182</v>
      </c>
      <c r="BG52" s="64">
        <f t="shared" si="35"/>
        <v>1.6063295480942504E-5</v>
      </c>
      <c r="BH52" s="65">
        <f t="shared" si="42"/>
        <v>1</v>
      </c>
      <c r="BI52" s="97"/>
      <c r="BJ52" s="64">
        <f t="shared" si="37"/>
        <v>0</v>
      </c>
      <c r="BK52" s="63">
        <f>SUM(R52,AA52,AJ52,AS52,BB52)</f>
        <v>0</v>
      </c>
      <c r="BL52" s="97">
        <v>1.78405260890182</v>
      </c>
      <c r="BM52" s="64">
        <f t="shared" si="39"/>
        <v>1.5039605089976027E-5</v>
      </c>
      <c r="BN52" s="65">
        <f t="shared" si="40"/>
        <v>1</v>
      </c>
      <c r="BO52" s="10"/>
      <c r="BP52" s="10"/>
      <c r="BQ52" s="10"/>
      <c r="BR52" s="10"/>
      <c r="BS52" s="10"/>
      <c r="BT52" s="10"/>
      <c r="BU52" s="10"/>
    </row>
    <row r="53" spans="1:73" s="7" customFormat="1" ht="15.75" customHeight="1">
      <c r="A53" s="23" t="s">
        <v>50</v>
      </c>
      <c r="B53" s="30">
        <v>1.71875729171481</v>
      </c>
      <c r="C53" s="34">
        <f t="shared" si="0"/>
        <v>1.5475387944884787E-5</v>
      </c>
      <c r="D53" s="15">
        <f t="shared" si="1"/>
        <v>1</v>
      </c>
      <c r="E53" s="30"/>
      <c r="F53" s="34">
        <f t="shared" si="2"/>
        <v>0</v>
      </c>
      <c r="G53" s="15">
        <f t="shared" si="3"/>
        <v>0</v>
      </c>
      <c r="H53" s="46">
        <v>1.71875729171481</v>
      </c>
      <c r="I53" s="47">
        <f t="shared" si="4"/>
        <v>1.4489164043665268E-5</v>
      </c>
      <c r="J53" s="48">
        <f t="shared" si="5"/>
        <v>1</v>
      </c>
      <c r="L53" s="23" t="s">
        <v>50</v>
      </c>
      <c r="M53" s="30"/>
      <c r="N53" s="34">
        <f t="shared" si="6"/>
        <v>0</v>
      </c>
      <c r="O53" s="40">
        <f t="shared" si="7"/>
        <v>0</v>
      </c>
      <c r="P53" s="30"/>
      <c r="Q53" s="34">
        <f t="shared" si="8"/>
        <v>0</v>
      </c>
      <c r="R53" s="40">
        <f t="shared" si="41"/>
        <v>0</v>
      </c>
      <c r="S53" s="30"/>
      <c r="T53" s="34">
        <f t="shared" si="9"/>
        <v>0</v>
      </c>
      <c r="U53" s="40">
        <f t="shared" si="10"/>
        <v>0</v>
      </c>
      <c r="V53" s="96"/>
      <c r="W53" s="78">
        <f t="shared" si="11"/>
        <v>0</v>
      </c>
      <c r="X53" s="79">
        <f t="shared" si="12"/>
        <v>0</v>
      </c>
      <c r="Y53" s="96"/>
      <c r="Z53" s="78">
        <f t="shared" si="13"/>
        <v>0</v>
      </c>
      <c r="AA53" s="79">
        <f t="shared" si="14"/>
        <v>0</v>
      </c>
      <c r="AB53" s="96"/>
      <c r="AC53" s="78">
        <f t="shared" si="15"/>
        <v>0</v>
      </c>
      <c r="AD53" s="79">
        <f t="shared" si="16"/>
        <v>0</v>
      </c>
      <c r="AE53" s="30"/>
      <c r="AF53" s="34">
        <f t="shared" si="17"/>
        <v>0</v>
      </c>
      <c r="AG53" s="40">
        <f t="shared" si="18"/>
        <v>0</v>
      </c>
      <c r="AH53" s="30"/>
      <c r="AI53" s="34">
        <f t="shared" si="19"/>
        <v>0</v>
      </c>
      <c r="AJ53" s="40">
        <f t="shared" si="20"/>
        <v>0</v>
      </c>
      <c r="AK53" s="30"/>
      <c r="AL53" s="34">
        <f t="shared" si="21"/>
        <v>0</v>
      </c>
      <c r="AM53" s="40">
        <f t="shared" si="22"/>
        <v>0</v>
      </c>
      <c r="AN53" s="96"/>
      <c r="AO53" s="78">
        <f t="shared" si="23"/>
        <v>0</v>
      </c>
      <c r="AP53" s="79">
        <f t="shared" si="24"/>
        <v>0</v>
      </c>
      <c r="AQ53" s="96"/>
      <c r="AR53" s="78">
        <f t="shared" si="25"/>
        <v>0</v>
      </c>
      <c r="AS53" s="79">
        <f t="shared" si="26"/>
        <v>0</v>
      </c>
      <c r="AT53" s="96"/>
      <c r="AU53" s="78">
        <f t="shared" si="27"/>
        <v>0</v>
      </c>
      <c r="AV53" s="79">
        <f t="shared" si="28"/>
        <v>0</v>
      </c>
      <c r="AW53" s="30">
        <v>1.71875729171481</v>
      </c>
      <c r="AX53" s="34">
        <f t="shared" si="29"/>
        <v>7.1164759306716784E-5</v>
      </c>
      <c r="AY53" s="40">
        <f t="shared" si="30"/>
        <v>1</v>
      </c>
      <c r="AZ53" s="30"/>
      <c r="BA53" s="34">
        <f t="shared" si="31"/>
        <v>0</v>
      </c>
      <c r="BB53" s="40">
        <f t="shared" si="32"/>
        <v>0</v>
      </c>
      <c r="BC53" s="30">
        <v>1.71875729171481</v>
      </c>
      <c r="BD53" s="34">
        <f t="shared" si="33"/>
        <v>6.3920594985919608E-5</v>
      </c>
      <c r="BE53" s="40">
        <f t="shared" si="34"/>
        <v>1</v>
      </c>
      <c r="BF53" s="97">
        <v>1.71875729171481</v>
      </c>
      <c r="BG53" s="64">
        <f t="shared" si="35"/>
        <v>1.5475387944884787E-5</v>
      </c>
      <c r="BH53" s="65">
        <f t="shared" si="42"/>
        <v>1</v>
      </c>
      <c r="BI53" s="97"/>
      <c r="BJ53" s="64">
        <f t="shared" si="37"/>
        <v>0</v>
      </c>
      <c r="BK53" s="63">
        <f t="shared" si="43"/>
        <v>0</v>
      </c>
      <c r="BL53" s="97">
        <v>1.71875729171481</v>
      </c>
      <c r="BM53" s="64">
        <f t="shared" si="39"/>
        <v>1.4489164043665268E-5</v>
      </c>
      <c r="BN53" s="65">
        <f t="shared" si="40"/>
        <v>1</v>
      </c>
      <c r="BO53" s="10"/>
      <c r="BP53" s="10"/>
      <c r="BQ53" s="10"/>
      <c r="BR53" s="10"/>
      <c r="BS53" s="10"/>
      <c r="BT53" s="10"/>
      <c r="BU53" s="10"/>
    </row>
    <row r="54" spans="1:73" s="7" customFormat="1" ht="15.75" customHeight="1">
      <c r="A54" s="23" t="s">
        <v>26</v>
      </c>
      <c r="B54" s="30"/>
      <c r="C54" s="34">
        <f t="shared" si="0"/>
        <v>0</v>
      </c>
      <c r="D54" s="15">
        <f t="shared" si="1"/>
        <v>0</v>
      </c>
      <c r="E54" s="30">
        <v>236.44290842021934</v>
      </c>
      <c r="F54" s="34">
        <f t="shared" si="2"/>
        <v>3.127671193015772E-2</v>
      </c>
      <c r="G54" s="15">
        <f t="shared" si="3"/>
        <v>1</v>
      </c>
      <c r="H54" s="46">
        <v>236.44290842021934</v>
      </c>
      <c r="I54" s="47">
        <f t="shared" si="4"/>
        <v>1.9932192308804056E-3</v>
      </c>
      <c r="J54" s="48">
        <f t="shared" si="5"/>
        <v>1</v>
      </c>
      <c r="L54" s="23" t="s">
        <v>26</v>
      </c>
      <c r="M54" s="30"/>
      <c r="N54" s="34">
        <f t="shared" si="6"/>
        <v>0</v>
      </c>
      <c r="O54" s="40">
        <f t="shared" si="7"/>
        <v>0</v>
      </c>
      <c r="P54" s="30">
        <v>1.1495178592491553</v>
      </c>
      <c r="Q54" s="34">
        <f t="shared" si="8"/>
        <v>2.8694472181279352E-3</v>
      </c>
      <c r="R54" s="40">
        <f t="shared" si="41"/>
        <v>4.8617142587595351E-3</v>
      </c>
      <c r="S54" s="30">
        <v>1.1495178592491553</v>
      </c>
      <c r="T54" s="34">
        <f t="shared" si="9"/>
        <v>3.685514264023035E-4</v>
      </c>
      <c r="U54" s="40">
        <f t="shared" si="10"/>
        <v>4.8617142587595351E-3</v>
      </c>
      <c r="V54" s="96"/>
      <c r="W54" s="78">
        <f t="shared" si="11"/>
        <v>0</v>
      </c>
      <c r="X54" s="79">
        <f t="shared" si="12"/>
        <v>0</v>
      </c>
      <c r="Y54" s="96">
        <v>49.505471602414659</v>
      </c>
      <c r="Z54" s="78">
        <f t="shared" si="13"/>
        <v>4.3884391950509923E-2</v>
      </c>
      <c r="AA54" s="79">
        <f t="shared" si="14"/>
        <v>0.20937600511338159</v>
      </c>
      <c r="AB54" s="96">
        <v>49.505471602414659</v>
      </c>
      <c r="AC54" s="78">
        <f t="shared" si="15"/>
        <v>4.6311626973837422E-3</v>
      </c>
      <c r="AD54" s="79">
        <f t="shared" si="16"/>
        <v>0.20937600511338159</v>
      </c>
      <c r="AE54" s="30"/>
      <c r="AF54" s="34">
        <f t="shared" si="17"/>
        <v>0</v>
      </c>
      <c r="AG54" s="40">
        <f t="shared" si="18"/>
        <v>0</v>
      </c>
      <c r="AH54" s="30">
        <v>36.806535695436366</v>
      </c>
      <c r="AI54" s="34">
        <f t="shared" si="19"/>
        <v>2.4739812482918656E-2</v>
      </c>
      <c r="AJ54" s="40">
        <f t="shared" si="20"/>
        <v>0.15566775058451643</v>
      </c>
      <c r="AK54" s="30">
        <v>36.806535695436366</v>
      </c>
      <c r="AL54" s="34">
        <f t="shared" si="21"/>
        <v>1.382116291180493E-3</v>
      </c>
      <c r="AM54" s="40">
        <f t="shared" si="22"/>
        <v>0.15566775058451643</v>
      </c>
      <c r="AN54" s="96"/>
      <c r="AO54" s="78">
        <f t="shared" si="23"/>
        <v>0</v>
      </c>
      <c r="AP54" s="79">
        <f t="shared" si="24"/>
        <v>0</v>
      </c>
      <c r="AQ54" s="96">
        <v>54.18159775175117</v>
      </c>
      <c r="AR54" s="78">
        <f t="shared" si="25"/>
        <v>2.9998702377005925E-2</v>
      </c>
      <c r="AS54" s="79">
        <f t="shared" si="26"/>
        <v>0.22915298290721689</v>
      </c>
      <c r="AT54" s="96">
        <v>54.18159775175117</v>
      </c>
      <c r="AU54" s="78">
        <f t="shared" si="27"/>
        <v>1.056264803824915E-3</v>
      </c>
      <c r="AV54" s="79">
        <f t="shared" si="28"/>
        <v>0.22915298290721689</v>
      </c>
      <c r="AW54" s="30"/>
      <c r="AX54" s="34">
        <f t="shared" si="29"/>
        <v>0</v>
      </c>
      <c r="AY54" s="40">
        <f t="shared" si="30"/>
        <v>0</v>
      </c>
      <c r="AZ54" s="30">
        <v>94.799785511367986</v>
      </c>
      <c r="BA54" s="34">
        <f t="shared" si="31"/>
        <v>3.463461001032693E-2</v>
      </c>
      <c r="BB54" s="40">
        <f t="shared" si="32"/>
        <v>0.40094154713612556</v>
      </c>
      <c r="BC54" s="30">
        <v>94.799785511367986</v>
      </c>
      <c r="BD54" s="34">
        <f t="shared" si="33"/>
        <v>3.52560464681925E-3</v>
      </c>
      <c r="BE54" s="40">
        <f t="shared" si="34"/>
        <v>0.40094154713612556</v>
      </c>
      <c r="BF54" s="97"/>
      <c r="BG54" s="64">
        <f t="shared" si="35"/>
        <v>0</v>
      </c>
      <c r="BH54" s="65">
        <f t="shared" si="42"/>
        <v>0</v>
      </c>
      <c r="BI54" s="97">
        <v>236.44290842021934</v>
      </c>
      <c r="BJ54" s="64">
        <f t="shared" si="37"/>
        <v>3.127671193015772E-2</v>
      </c>
      <c r="BK54" s="65">
        <f t="shared" si="43"/>
        <v>1</v>
      </c>
      <c r="BL54" s="97">
        <v>236.44290842021934</v>
      </c>
      <c r="BM54" s="64">
        <f t="shared" si="39"/>
        <v>1.9932192308804056E-3</v>
      </c>
      <c r="BN54" s="65">
        <f t="shared" si="40"/>
        <v>1</v>
      </c>
      <c r="BO54" s="10"/>
      <c r="BP54" s="10"/>
      <c r="BQ54" s="10"/>
      <c r="BR54" s="10"/>
      <c r="BS54" s="10"/>
      <c r="BT54" s="10"/>
      <c r="BU54" s="10"/>
    </row>
    <row r="55" spans="1:73" s="7" customFormat="1" ht="15.75" customHeight="1">
      <c r="A55" s="23" t="s">
        <v>37</v>
      </c>
      <c r="B55" s="30"/>
      <c r="C55" s="34">
        <f t="shared" si="0"/>
        <v>0</v>
      </c>
      <c r="D55" s="15">
        <f t="shared" si="1"/>
        <v>0</v>
      </c>
      <c r="E55" s="30">
        <v>32.540396074761915</v>
      </c>
      <c r="F55" s="34">
        <f t="shared" si="2"/>
        <v>4.304449648854557E-3</v>
      </c>
      <c r="G55" s="15">
        <f t="shared" si="3"/>
        <v>1</v>
      </c>
      <c r="H55" s="46">
        <v>32.540396074761915</v>
      </c>
      <c r="I55" s="47">
        <f t="shared" si="4"/>
        <v>2.7431629762144396E-4</v>
      </c>
      <c r="J55" s="48">
        <f t="shared" si="5"/>
        <v>1</v>
      </c>
      <c r="L55" s="23" t="s">
        <v>37</v>
      </c>
      <c r="M55" s="30"/>
      <c r="N55" s="34">
        <f t="shared" si="6"/>
        <v>0</v>
      </c>
      <c r="O55" s="40">
        <f t="shared" si="7"/>
        <v>0</v>
      </c>
      <c r="P55" s="30">
        <v>4.7717378088115749</v>
      </c>
      <c r="Q55" s="34">
        <f t="shared" si="8"/>
        <v>1.1911298002863391E-2</v>
      </c>
      <c r="R55" s="40">
        <f t="shared" si="41"/>
        <v>0.14664043418059372</v>
      </c>
      <c r="S55" s="30">
        <v>4.7717378088115749</v>
      </c>
      <c r="T55" s="34">
        <f t="shared" si="9"/>
        <v>1.5298855617641423E-3</v>
      </c>
      <c r="U55" s="40">
        <f t="shared" si="10"/>
        <v>0.14664043418059372</v>
      </c>
      <c r="V55" s="96"/>
      <c r="W55" s="78">
        <f t="shared" si="11"/>
        <v>0</v>
      </c>
      <c r="X55" s="79">
        <f t="shared" si="12"/>
        <v>0</v>
      </c>
      <c r="Y55" s="96">
        <v>12.619816774343741</v>
      </c>
      <c r="Z55" s="78">
        <f t="shared" si="13"/>
        <v>1.1186904553029408E-2</v>
      </c>
      <c r="AA55" s="79">
        <f t="shared" si="14"/>
        <v>0.3878200113283678</v>
      </c>
      <c r="AB55" s="96">
        <v>12.619816774343741</v>
      </c>
      <c r="AC55" s="78">
        <f t="shared" si="15"/>
        <v>1.1805649517397528E-3</v>
      </c>
      <c r="AD55" s="79">
        <f t="shared" si="16"/>
        <v>0.3878200113283678</v>
      </c>
      <c r="AE55" s="30"/>
      <c r="AF55" s="34">
        <f t="shared" si="17"/>
        <v>0</v>
      </c>
      <c r="AG55" s="40">
        <f t="shared" si="18"/>
        <v>0</v>
      </c>
      <c r="AH55" s="30">
        <v>5.1071819450755296</v>
      </c>
      <c r="AI55" s="34">
        <f t="shared" si="19"/>
        <v>3.4328339043596156E-3</v>
      </c>
      <c r="AJ55" s="40">
        <f t="shared" si="20"/>
        <v>0.15694897915015305</v>
      </c>
      <c r="AK55" s="30">
        <v>5.1071819450755296</v>
      </c>
      <c r="AL55" s="34">
        <f t="shared" si="21"/>
        <v>1.9177896628796217E-4</v>
      </c>
      <c r="AM55" s="40">
        <f t="shared" si="22"/>
        <v>0.15694897915015305</v>
      </c>
      <c r="AN55" s="96"/>
      <c r="AO55" s="78">
        <f t="shared" si="23"/>
        <v>0</v>
      </c>
      <c r="AP55" s="79">
        <f t="shared" si="24"/>
        <v>0</v>
      </c>
      <c r="AQ55" s="96">
        <v>0.33065498678708194</v>
      </c>
      <c r="AR55" s="78">
        <f t="shared" si="25"/>
        <v>1.8307360708604987E-4</v>
      </c>
      <c r="AS55" s="79">
        <f t="shared" si="26"/>
        <v>1.0161369456825249E-2</v>
      </c>
      <c r="AT55" s="96">
        <v>0.33065498678708194</v>
      </c>
      <c r="AU55" s="78">
        <f t="shared" si="27"/>
        <v>6.4460857421115595E-6</v>
      </c>
      <c r="AV55" s="79">
        <f t="shared" si="28"/>
        <v>1.0161369456825249E-2</v>
      </c>
      <c r="AW55" s="30"/>
      <c r="AX55" s="34">
        <f t="shared" si="29"/>
        <v>0</v>
      </c>
      <c r="AY55" s="40">
        <f t="shared" si="30"/>
        <v>0</v>
      </c>
      <c r="AZ55" s="30">
        <v>9.7110045597439889</v>
      </c>
      <c r="BA55" s="34">
        <f t="shared" si="31"/>
        <v>3.5478651551896973E-3</v>
      </c>
      <c r="BB55" s="40">
        <f t="shared" si="32"/>
        <v>0.29842920588406024</v>
      </c>
      <c r="BC55" s="30">
        <v>9.7110045597439889</v>
      </c>
      <c r="BD55" s="34">
        <f t="shared" si="33"/>
        <v>3.6115232346185799E-4</v>
      </c>
      <c r="BE55" s="40">
        <f t="shared" si="34"/>
        <v>0.29842920588406024</v>
      </c>
      <c r="BF55" s="97"/>
      <c r="BG55" s="64">
        <f t="shared" si="35"/>
        <v>0</v>
      </c>
      <c r="BH55" s="65">
        <f t="shared" si="42"/>
        <v>0</v>
      </c>
      <c r="BI55" s="97">
        <v>32.540396074761915</v>
      </c>
      <c r="BJ55" s="64">
        <f t="shared" si="37"/>
        <v>4.304449648854557E-3</v>
      </c>
      <c r="BK55" s="65">
        <f t="shared" si="43"/>
        <v>1</v>
      </c>
      <c r="BL55" s="97">
        <v>32.540396074761915</v>
      </c>
      <c r="BM55" s="64">
        <f t="shared" si="39"/>
        <v>2.7431629762144396E-4</v>
      </c>
      <c r="BN55" s="65">
        <f t="shared" si="40"/>
        <v>1</v>
      </c>
      <c r="BO55" s="10"/>
      <c r="BP55" s="10"/>
      <c r="BQ55" s="10"/>
      <c r="BR55" s="10"/>
      <c r="BS55" s="10"/>
      <c r="BT55" s="10"/>
      <c r="BU55" s="10"/>
    </row>
    <row r="56" spans="1:73" s="7" customFormat="1" ht="15.75" customHeight="1">
      <c r="A56" s="23" t="s">
        <v>38</v>
      </c>
      <c r="B56" s="30"/>
      <c r="C56" s="34">
        <f t="shared" si="0"/>
        <v>0</v>
      </c>
      <c r="D56" s="15">
        <f t="shared" si="1"/>
        <v>0</v>
      </c>
      <c r="E56" s="30">
        <v>1.0551504440397401</v>
      </c>
      <c r="F56" s="34">
        <f t="shared" si="2"/>
        <v>1.3957549711136454E-4</v>
      </c>
      <c r="G56" s="15">
        <f t="shared" si="3"/>
        <v>1</v>
      </c>
      <c r="H56" s="46">
        <v>1.0551504440397401</v>
      </c>
      <c r="I56" s="47">
        <f t="shared" si="4"/>
        <v>8.8949428451209127E-6</v>
      </c>
      <c r="J56" s="48">
        <f t="shared" si="5"/>
        <v>1</v>
      </c>
      <c r="L56" s="23" t="s">
        <v>38</v>
      </c>
      <c r="M56" s="30"/>
      <c r="N56" s="34">
        <f t="shared" si="6"/>
        <v>0</v>
      </c>
      <c r="O56" s="40">
        <f t="shared" si="7"/>
        <v>0</v>
      </c>
      <c r="P56" s="30">
        <v>0.49722083550184609</v>
      </c>
      <c r="Q56" s="34">
        <f t="shared" si="8"/>
        <v>1.2411716196892731E-3</v>
      </c>
      <c r="R56" s="40">
        <f t="shared" si="41"/>
        <v>0.47123217197179068</v>
      </c>
      <c r="S56" s="30">
        <v>0.49722083550184609</v>
      </c>
      <c r="T56" s="34">
        <f t="shared" si="9"/>
        <v>1.5941592093301368E-4</v>
      </c>
      <c r="U56" s="40">
        <f t="shared" si="10"/>
        <v>0.47123217197179068</v>
      </c>
      <c r="V56" s="96"/>
      <c r="W56" s="78">
        <f t="shared" si="11"/>
        <v>0</v>
      </c>
      <c r="X56" s="79">
        <f t="shared" si="12"/>
        <v>0</v>
      </c>
      <c r="Y56" s="96">
        <v>0.30698644166740385</v>
      </c>
      <c r="Z56" s="78">
        <f t="shared" si="13"/>
        <v>2.7212978471995007E-4</v>
      </c>
      <c r="AA56" s="79">
        <f t="shared" si="14"/>
        <v>0.29094092070139133</v>
      </c>
      <c r="AB56" s="96">
        <v>0.30698644166740385</v>
      </c>
      <c r="AC56" s="78">
        <f t="shared" si="15"/>
        <v>2.8718121678964198E-5</v>
      </c>
      <c r="AD56" s="79">
        <f t="shared" si="16"/>
        <v>0.29094092070139133</v>
      </c>
      <c r="AE56" s="30"/>
      <c r="AF56" s="34">
        <f t="shared" si="17"/>
        <v>0</v>
      </c>
      <c r="AG56" s="40">
        <f t="shared" si="18"/>
        <v>0</v>
      </c>
      <c r="AH56" s="30"/>
      <c r="AI56" s="34">
        <f t="shared" si="19"/>
        <v>0</v>
      </c>
      <c r="AJ56" s="40">
        <f t="shared" si="20"/>
        <v>0</v>
      </c>
      <c r="AK56" s="30"/>
      <c r="AL56" s="34">
        <f t="shared" si="21"/>
        <v>0</v>
      </c>
      <c r="AM56" s="40">
        <f t="shared" si="22"/>
        <v>0</v>
      </c>
      <c r="AN56" s="96"/>
      <c r="AO56" s="78">
        <f t="shared" si="23"/>
        <v>0</v>
      </c>
      <c r="AP56" s="79">
        <f t="shared" si="24"/>
        <v>0</v>
      </c>
      <c r="AQ56" s="96">
        <v>0.15907339783642196</v>
      </c>
      <c r="AR56" s="78">
        <f t="shared" si="25"/>
        <v>8.807410109347777E-5</v>
      </c>
      <c r="AS56" s="79">
        <f t="shared" si="26"/>
        <v>0.1507589735046643</v>
      </c>
      <c r="AT56" s="96">
        <v>0.15907339783642196</v>
      </c>
      <c r="AU56" s="78">
        <f t="shared" si="27"/>
        <v>3.1011199066018739E-6</v>
      </c>
      <c r="AV56" s="79">
        <f t="shared" si="28"/>
        <v>0.1507589735046643</v>
      </c>
      <c r="AW56" s="30"/>
      <c r="AX56" s="34">
        <f t="shared" si="29"/>
        <v>0</v>
      </c>
      <c r="AY56" s="40">
        <f t="shared" si="30"/>
        <v>0</v>
      </c>
      <c r="AZ56" s="30">
        <v>9.1869769034068197E-2</v>
      </c>
      <c r="BA56" s="34">
        <f t="shared" si="31"/>
        <v>3.3564143685242882E-5</v>
      </c>
      <c r="BB56" s="40">
        <f t="shared" si="32"/>
        <v>8.7067933822153706E-2</v>
      </c>
      <c r="BC56" s="30">
        <v>9.1869769034068197E-2</v>
      </c>
      <c r="BD56" s="34">
        <f t="shared" si="33"/>
        <v>3.4166373147530149E-6</v>
      </c>
      <c r="BE56" s="40">
        <f t="shared" si="34"/>
        <v>8.7067933822153706E-2</v>
      </c>
      <c r="BF56" s="97"/>
      <c r="BG56" s="64">
        <f t="shared" si="35"/>
        <v>0</v>
      </c>
      <c r="BH56" s="65">
        <f t="shared" si="42"/>
        <v>0</v>
      </c>
      <c r="BI56" s="97">
        <v>1.0551504440397401</v>
      </c>
      <c r="BJ56" s="64">
        <f t="shared" si="37"/>
        <v>1.3957549711136454E-4</v>
      </c>
      <c r="BK56" s="65">
        <f t="shared" si="43"/>
        <v>1</v>
      </c>
      <c r="BL56" s="97">
        <v>1.0551504440397401</v>
      </c>
      <c r="BM56" s="64">
        <f t="shared" si="39"/>
        <v>8.8949428451209127E-6</v>
      </c>
      <c r="BN56" s="65">
        <f t="shared" si="40"/>
        <v>1</v>
      </c>
      <c r="BO56" s="10"/>
      <c r="BP56" s="10"/>
      <c r="BQ56" s="10"/>
      <c r="BR56" s="10"/>
      <c r="BS56" s="10"/>
      <c r="BT56" s="10"/>
      <c r="BU56" s="10"/>
    </row>
    <row r="57" spans="1:73" s="7" customFormat="1" ht="15.75" customHeight="1" thickBot="1">
      <c r="A57" s="24" t="s">
        <v>15</v>
      </c>
      <c r="B57" s="31"/>
      <c r="C57" s="35">
        <f t="shared" si="0"/>
        <v>0</v>
      </c>
      <c r="D57" s="25">
        <f t="shared" si="1"/>
        <v>0</v>
      </c>
      <c r="E57" s="31">
        <v>9.6650394273449454</v>
      </c>
      <c r="F57" s="35">
        <f t="shared" si="2"/>
        <v>1.2784932142072825E-3</v>
      </c>
      <c r="G57" s="25">
        <f t="shared" si="3"/>
        <v>1</v>
      </c>
      <c r="H57" s="49">
        <v>9.6650394273449454</v>
      </c>
      <c r="I57" s="50">
        <f t="shared" si="4"/>
        <v>8.147650772237703E-5</v>
      </c>
      <c r="J57" s="51">
        <f t="shared" si="5"/>
        <v>1</v>
      </c>
      <c r="L57" s="24" t="s">
        <v>15</v>
      </c>
      <c r="M57" s="31"/>
      <c r="N57" s="35">
        <f t="shared" si="6"/>
        <v>0</v>
      </c>
      <c r="O57" s="41">
        <f t="shared" si="7"/>
        <v>0</v>
      </c>
      <c r="P57" s="31"/>
      <c r="Q57" s="35">
        <f t="shared" si="8"/>
        <v>0</v>
      </c>
      <c r="R57" s="41">
        <f t="shared" si="41"/>
        <v>0</v>
      </c>
      <c r="S57" s="31"/>
      <c r="T57" s="35">
        <f t="shared" si="9"/>
        <v>0</v>
      </c>
      <c r="U57" s="41">
        <f t="shared" si="10"/>
        <v>0</v>
      </c>
      <c r="V57" s="98"/>
      <c r="W57" s="80">
        <f t="shared" si="11"/>
        <v>0</v>
      </c>
      <c r="X57" s="81">
        <f t="shared" si="12"/>
        <v>0</v>
      </c>
      <c r="Y57" s="98"/>
      <c r="Z57" s="80">
        <f t="shared" si="13"/>
        <v>0</v>
      </c>
      <c r="AA57" s="81">
        <f t="shared" si="14"/>
        <v>0</v>
      </c>
      <c r="AB57" s="98"/>
      <c r="AC57" s="80">
        <f t="shared" si="15"/>
        <v>0</v>
      </c>
      <c r="AD57" s="81">
        <f t="shared" si="16"/>
        <v>0</v>
      </c>
      <c r="AE57" s="31"/>
      <c r="AF57" s="35">
        <f t="shared" si="17"/>
        <v>0</v>
      </c>
      <c r="AG57" s="41">
        <f t="shared" si="18"/>
        <v>0</v>
      </c>
      <c r="AH57" s="31"/>
      <c r="AI57" s="35">
        <f t="shared" si="19"/>
        <v>0</v>
      </c>
      <c r="AJ57" s="41">
        <f t="shared" si="20"/>
        <v>0</v>
      </c>
      <c r="AK57" s="31"/>
      <c r="AL57" s="35">
        <f t="shared" si="21"/>
        <v>0</v>
      </c>
      <c r="AM57" s="41">
        <f t="shared" si="22"/>
        <v>0</v>
      </c>
      <c r="AN57" s="98"/>
      <c r="AO57" s="80">
        <f t="shared" si="23"/>
        <v>0</v>
      </c>
      <c r="AP57" s="81">
        <f t="shared" si="24"/>
        <v>0</v>
      </c>
      <c r="AQ57" s="98"/>
      <c r="AR57" s="80">
        <f t="shared" si="25"/>
        <v>0</v>
      </c>
      <c r="AS57" s="81">
        <f t="shared" si="26"/>
        <v>0</v>
      </c>
      <c r="AT57" s="98"/>
      <c r="AU57" s="80">
        <f t="shared" si="27"/>
        <v>0</v>
      </c>
      <c r="AV57" s="81">
        <f t="shared" si="28"/>
        <v>0</v>
      </c>
      <c r="AW57" s="31"/>
      <c r="AX57" s="35">
        <f t="shared" si="29"/>
        <v>0</v>
      </c>
      <c r="AY57" s="41">
        <f t="shared" si="30"/>
        <v>0</v>
      </c>
      <c r="AZ57" s="31">
        <v>9.6650394273449454</v>
      </c>
      <c r="BA57" s="35">
        <f t="shared" si="31"/>
        <v>3.5310720324402477E-3</v>
      </c>
      <c r="BB57" s="41">
        <f t="shared" si="32"/>
        <v>1</v>
      </c>
      <c r="BC57" s="31">
        <v>9.6650394273449454</v>
      </c>
      <c r="BD57" s="35">
        <f t="shared" si="33"/>
        <v>3.5944287988555056E-4</v>
      </c>
      <c r="BE57" s="41">
        <f t="shared" si="34"/>
        <v>1</v>
      </c>
      <c r="BF57" s="99"/>
      <c r="BG57" s="66">
        <f t="shared" si="35"/>
        <v>0</v>
      </c>
      <c r="BH57" s="67">
        <f t="shared" si="42"/>
        <v>0</v>
      </c>
      <c r="BI57" s="99">
        <v>9.6650394273449454</v>
      </c>
      <c r="BJ57" s="66">
        <f t="shared" si="37"/>
        <v>1.2784932142072825E-3</v>
      </c>
      <c r="BK57" s="67">
        <f t="shared" si="43"/>
        <v>1</v>
      </c>
      <c r="BL57" s="99">
        <v>9.6650394273449454</v>
      </c>
      <c r="BM57" s="66">
        <f t="shared" si="39"/>
        <v>8.147650772237703E-5</v>
      </c>
      <c r="BN57" s="67">
        <f t="shared" si="40"/>
        <v>1</v>
      </c>
      <c r="BO57" s="10"/>
      <c r="BP57" s="10"/>
      <c r="BQ57" s="10"/>
      <c r="BR57" s="10"/>
      <c r="BS57" s="10"/>
      <c r="BT57" s="10"/>
      <c r="BU57" s="10"/>
    </row>
    <row r="58" spans="1:73" s="7" customFormat="1" ht="15.75" customHeight="1" thickBot="1">
      <c r="A58" s="26" t="s">
        <v>65</v>
      </c>
      <c r="B58" s="32">
        <v>111063.92278087771</v>
      </c>
      <c r="C58" s="36">
        <f>SUM(C12:C57)</f>
        <v>1.0000000000000002</v>
      </c>
      <c r="D58" s="27">
        <f t="shared" si="1"/>
        <v>0.93627145860692274</v>
      </c>
      <c r="E58" s="32">
        <v>7559.7111661931349</v>
      </c>
      <c r="F58" s="36">
        <f>SUM(F12:F57)</f>
        <v>0.99999999999999956</v>
      </c>
      <c r="G58" s="27">
        <f t="shared" si="3"/>
        <v>6.3728541393077126E-2</v>
      </c>
      <c r="H58" s="32">
        <v>118623.63394707086</v>
      </c>
      <c r="I58" s="36">
        <f>SUM(I12:I57)</f>
        <v>1</v>
      </c>
      <c r="J58" s="27">
        <f t="shared" si="5"/>
        <v>0.99999999999999989</v>
      </c>
      <c r="L58" s="26" t="s">
        <v>6</v>
      </c>
      <c r="M58" s="32">
        <v>2718.410141921473</v>
      </c>
      <c r="N58" s="36">
        <f>SUM(N12:N57)</f>
        <v>0.99999999999999978</v>
      </c>
      <c r="O58" s="42">
        <f t="shared" si="7"/>
        <v>2.2916260878792595E-2</v>
      </c>
      <c r="P58" s="32">
        <v>400.60603031378139</v>
      </c>
      <c r="Q58" s="36">
        <f>SUM(Q12:Q57)</f>
        <v>1.0000000000000002</v>
      </c>
      <c r="R58" s="42">
        <f t="shared" si="41"/>
        <v>3.3771181760670842E-3</v>
      </c>
      <c r="S58" s="32">
        <v>3119.0161722352532</v>
      </c>
      <c r="T58" s="36">
        <f>SUM(T12:T57)</f>
        <v>1</v>
      </c>
      <c r="U58" s="42">
        <f t="shared" si="10"/>
        <v>2.6293379054859668E-2</v>
      </c>
      <c r="V58" s="100">
        <v>9561.5537131307392</v>
      </c>
      <c r="W58" s="82">
        <f>SUM(W12:W57)</f>
        <v>1</v>
      </c>
      <c r="X58" s="83">
        <f t="shared" si="12"/>
        <v>8.0604120738680507E-2</v>
      </c>
      <c r="Y58" s="100">
        <v>1128.0883567497947</v>
      </c>
      <c r="Z58" s="82">
        <f>SUM(Z12:Z57)</f>
        <v>1</v>
      </c>
      <c r="AA58" s="83">
        <f t="shared" si="14"/>
        <v>9.5098111498855345E-3</v>
      </c>
      <c r="AB58" s="100">
        <v>10689.642069880532</v>
      </c>
      <c r="AC58" s="82">
        <f>SUM(AC12:AC57)</f>
        <v>1</v>
      </c>
      <c r="AD58" s="83">
        <f t="shared" si="16"/>
        <v>9.0113931888566021E-2</v>
      </c>
      <c r="AE58" s="32">
        <v>25142.818391710589</v>
      </c>
      <c r="AF58" s="36">
        <f>SUM(AF12:AF57)</f>
        <v>1.0000000000000002</v>
      </c>
      <c r="AG58" s="42">
        <f t="shared" si="18"/>
        <v>0.21195454527155322</v>
      </c>
      <c r="AH58" s="32">
        <v>1487.745136340425</v>
      </c>
      <c r="AI58" s="36">
        <f>SUM(AI12:AI57)</f>
        <v>0.99999999999999989</v>
      </c>
      <c r="AJ58" s="42">
        <f t="shared" si="20"/>
        <v>1.2541726187584572E-2</v>
      </c>
      <c r="AK58" s="32">
        <v>26630.563528051011</v>
      </c>
      <c r="AL58" s="36">
        <f>SUM(AL12:AL57)</f>
        <v>1</v>
      </c>
      <c r="AM58" s="42">
        <f t="shared" si="22"/>
        <v>0.22449627145913778</v>
      </c>
      <c r="AN58" s="100">
        <v>49489.336910258811</v>
      </c>
      <c r="AO58" s="82">
        <f>SUM(AO12:AO57)</f>
        <v>0.99999999999999978</v>
      </c>
      <c r="AP58" s="83">
        <f t="shared" si="24"/>
        <v>0.41719626404583632</v>
      </c>
      <c r="AQ58" s="100">
        <v>1806.131380978715</v>
      </c>
      <c r="AR58" s="82">
        <f>SUM(AR12:AR57)</f>
        <v>1</v>
      </c>
      <c r="AS58" s="83">
        <f t="shared" si="26"/>
        <v>1.5225729653372445E-2</v>
      </c>
      <c r="AT58" s="100">
        <v>51295.468291237543</v>
      </c>
      <c r="AU58" s="82">
        <f>SUM(AU12:AU57)</f>
        <v>0.99999999999999978</v>
      </c>
      <c r="AV58" s="83">
        <f t="shared" si="28"/>
        <v>0.43242199369920892</v>
      </c>
      <c r="AW58" s="32">
        <v>24151.803623856107</v>
      </c>
      <c r="AX58" s="36">
        <f>SUM(AX12:AX57)</f>
        <v>0.99999999999999989</v>
      </c>
      <c r="AY58" s="42">
        <f t="shared" si="30"/>
        <v>0.20360026767206013</v>
      </c>
      <c r="AZ58" s="32">
        <v>2737.1402618104185</v>
      </c>
      <c r="BA58" s="36">
        <f>SUM(BA12:BA57)</f>
        <v>1</v>
      </c>
      <c r="BB58" s="42">
        <f t="shared" si="32"/>
        <v>2.3074156226167489E-2</v>
      </c>
      <c r="BC58" s="32">
        <v>26888.943885666533</v>
      </c>
      <c r="BD58" s="36">
        <f>SUM(BD12:BD57)</f>
        <v>0.99999999999999967</v>
      </c>
      <c r="BE58" s="42">
        <f t="shared" si="34"/>
        <v>0.2266744238982277</v>
      </c>
      <c r="BF58" s="101">
        <v>111063.92278087771</v>
      </c>
      <c r="BG58" s="68">
        <f>SUM(BG12:BG57)</f>
        <v>1.0000000000000002</v>
      </c>
      <c r="BH58" s="69">
        <f t="shared" si="42"/>
        <v>0.93627145860692274</v>
      </c>
      <c r="BI58" s="101">
        <v>7559.7111661931349</v>
      </c>
      <c r="BJ58" s="68">
        <f>SUM(BJ12:BJ57)</f>
        <v>0.99999999999999956</v>
      </c>
      <c r="BK58" s="69">
        <f t="shared" si="43"/>
        <v>6.3728541393077126E-2</v>
      </c>
      <c r="BL58" s="101">
        <v>118623.63394707086</v>
      </c>
      <c r="BM58" s="68">
        <f>SUM(BM12:BM57)</f>
        <v>1</v>
      </c>
      <c r="BN58" s="69">
        <f>SUM(O58,R58,X58,AA58,AG58,AJ58,AP58,AS58,AY58,BB58)</f>
        <v>0.99999999999999989</v>
      </c>
      <c r="BO58" s="10"/>
      <c r="BP58" s="10"/>
      <c r="BQ58" s="10"/>
      <c r="BR58" s="10"/>
      <c r="BS58" s="10"/>
      <c r="BT58" s="10"/>
      <c r="BU58" s="10"/>
    </row>
    <row r="59" spans="1:73" s="7" customFormat="1" ht="15.7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</row>
    <row r="60" spans="1:73" customFormat="1" ht="15.75" customHeight="1">
      <c r="A60" s="12" t="s">
        <v>55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7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73" s="7" customFormat="1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73" s="7" customFormat="1" ht="15.75" customHeight="1">
      <c r="A62" s="12" t="s">
        <v>56</v>
      </c>
      <c r="B62" s="2"/>
      <c r="C62" s="2"/>
      <c r="D62" s="2"/>
      <c r="E62" s="2"/>
      <c r="F62" s="2"/>
      <c r="G62" s="2"/>
      <c r="H62" s="2"/>
      <c r="I62" s="2"/>
      <c r="J62" s="2"/>
      <c r="K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73" s="7" customFormat="1" ht="15.75" customHeight="1">
      <c r="A63" s="12" t="s">
        <v>77</v>
      </c>
      <c r="B63" s="2"/>
      <c r="C63" s="2"/>
      <c r="D63" s="2"/>
      <c r="E63" s="2"/>
      <c r="F63" s="2"/>
      <c r="G63" s="2"/>
      <c r="H63" s="2"/>
      <c r="I63" s="2"/>
      <c r="J63" s="2"/>
      <c r="K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73" s="7" customFormat="1" ht="15.75" customHeight="1">
      <c r="A64" s="12" t="s">
        <v>57</v>
      </c>
      <c r="B64" s="2"/>
      <c r="C64" s="2"/>
      <c r="D64" s="2"/>
      <c r="E64" s="2"/>
      <c r="F64" s="2"/>
      <c r="G64" s="2"/>
      <c r="H64" s="2"/>
      <c r="I64" s="2"/>
      <c r="J64" s="2"/>
      <c r="K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7" s="7" customFormat="1" ht="15.75" customHeight="1">
      <c r="A65" s="12" t="s">
        <v>58</v>
      </c>
      <c r="B65" s="2"/>
      <c r="C65" s="2"/>
      <c r="D65" s="2"/>
      <c r="E65" s="2"/>
      <c r="F65" s="2"/>
      <c r="G65" s="2"/>
      <c r="H65" s="2"/>
      <c r="I65" s="2"/>
      <c r="J65" s="2"/>
      <c r="K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4"/>
    </row>
    <row r="66" spans="1:67" s="7" customFormat="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4"/>
    </row>
    <row r="67" spans="1:67" s="7" customFormat="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4"/>
    </row>
  </sheetData>
  <sortState ref="L10:BH55">
    <sortCondition descending="1" ref="BF10:BF55"/>
  </sortState>
  <mergeCells count="29">
    <mergeCell ref="B9:J9"/>
    <mergeCell ref="M8:BN8"/>
    <mergeCell ref="BC10:BE10"/>
    <mergeCell ref="BF10:BH10"/>
    <mergeCell ref="BI10:BK10"/>
    <mergeCell ref="BL10:BN10"/>
    <mergeCell ref="H10:J10"/>
    <mergeCell ref="AN10:AP10"/>
    <mergeCell ref="AQ10:AS10"/>
    <mergeCell ref="AT10:AV10"/>
    <mergeCell ref="AW10:AY10"/>
    <mergeCell ref="AZ10:BB10"/>
    <mergeCell ref="AE9:AM9"/>
    <mergeCell ref="V9:AD9"/>
    <mergeCell ref="M9:U9"/>
    <mergeCell ref="M10:O10"/>
    <mergeCell ref="P10:R10"/>
    <mergeCell ref="S10:U10"/>
    <mergeCell ref="V10:X10"/>
    <mergeCell ref="Y10:AA10"/>
    <mergeCell ref="AB10:AD10"/>
    <mergeCell ref="AE10:AG10"/>
    <mergeCell ref="AH10:AJ10"/>
    <mergeCell ref="AK10:AM10"/>
    <mergeCell ref="B10:D10"/>
    <mergeCell ref="E10:G10"/>
    <mergeCell ref="BF9:BN9"/>
    <mergeCell ref="AW9:BE9"/>
    <mergeCell ref="AN9:AV9"/>
  </mergeCells>
  <pageMargins left="0.70866141732283472" right="0.70866141732283472" top="0.15748031496062992" bottom="0.15748031496062992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Growing stock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Vandendorpel</dc:creator>
  <cp:lastModifiedBy>Bernd Eckhardt</cp:lastModifiedBy>
  <cp:lastPrinted>2019-11-06T09:55:38Z</cp:lastPrinted>
  <dcterms:created xsi:type="dcterms:W3CDTF">2019-10-29T08:02:28Z</dcterms:created>
  <dcterms:modified xsi:type="dcterms:W3CDTF">2020-01-17T16:43:31Z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alexandre.vandendorpel@spw.wallonie.be</vt:lpwstr>
  </property>
  <property fmtid="{D5CDD505-2E9C-101B-9397-08002B2CF9AE}" pid="5" name="MSIP_Label_e72a09c5-6e26-4737-a926-47ef1ab198ae_SetDate">
    <vt:lpwstr>2019-10-29T13:40:08.9988912Z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c2471793-99c6-4bd7-97f6-3d381d69550c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